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4" yWindow="396" windowWidth="9696" windowHeight="10284" activeTab="0"/>
  </bookViews>
  <sheets>
    <sheet name="с19" sheetId="1" r:id="rId1"/>
  </sheets>
  <externalReferences>
    <externalReference r:id="rId4"/>
    <externalReference r:id="rId5"/>
  </externalReferences>
  <definedNames>
    <definedName name="__123Graph_LBL_A" hidden="1">'[1]NED97'!#REF!</definedName>
    <definedName name="__123Graph_LBL_B" hidden="1">'[1]NED97'!#REF!</definedName>
    <definedName name="__123Graph_LBL_C" hidden="1">'[1]NED97'!#REF!</definedName>
    <definedName name="_xlfn.IFERROR" hidden="1">#NAME?</definedName>
    <definedName name="Z_4BE5368F_9603_4A6C_AABC_DEEBACB53C2A_.wvu.PrintArea" localSheetId="0" hidden="1">'с19'!$A$1:$CP$62</definedName>
    <definedName name="Z_4BE5368F_9603_4A6C_AABC_DEEBACB53C2A_.wvu.PrintTitles" localSheetId="0" hidden="1">'с19'!$A:$B</definedName>
    <definedName name="Z_B7B67302_03FB_477C_882B_2B5E175FA840_.wvu.PrintArea" localSheetId="0" hidden="1">'с19'!$A$1:$CP$62</definedName>
    <definedName name="Z_B7B67302_03FB_477C_882B_2B5E175FA840_.wvu.PrintTitles" localSheetId="0" hidden="1">'с19'!$A:$B</definedName>
    <definedName name="_xlnm.Print_Titles" localSheetId="0">'с19'!$A:$B</definedName>
    <definedName name="_xlnm.Print_Area" localSheetId="0">'с19'!$A$1:$CP$62</definedName>
    <definedName name="Область_печати_ИМ">#REF!</definedName>
  </definedNames>
  <calcPr fullCalcOnLoad="1"/>
</workbook>
</file>

<file path=xl/sharedStrings.xml><?xml version="1.0" encoding="utf-8"?>
<sst xmlns="http://schemas.openxmlformats.org/spreadsheetml/2006/main" count="218" uniqueCount="153">
  <si>
    <t xml:space="preserve"> №    п/п</t>
  </si>
  <si>
    <t xml:space="preserve">Доходы всего </t>
  </si>
  <si>
    <t xml:space="preserve">Расходы всего </t>
  </si>
  <si>
    <t>Темп роста к н.г., %</t>
  </si>
  <si>
    <t>1</t>
  </si>
  <si>
    <t>Аpдатовский</t>
  </si>
  <si>
    <t>2</t>
  </si>
  <si>
    <t>Аpзамасский</t>
  </si>
  <si>
    <t>3</t>
  </si>
  <si>
    <t>Б-Болдинский</t>
  </si>
  <si>
    <t>4</t>
  </si>
  <si>
    <t>Б-Мурашкинский</t>
  </si>
  <si>
    <t>5</t>
  </si>
  <si>
    <t>Бутуpлинский</t>
  </si>
  <si>
    <t>6</t>
  </si>
  <si>
    <t>Вадский</t>
  </si>
  <si>
    <t>7</t>
  </si>
  <si>
    <t>Ваpнавинский</t>
  </si>
  <si>
    <t>8</t>
  </si>
  <si>
    <t>Вачский</t>
  </si>
  <si>
    <t>9</t>
  </si>
  <si>
    <t>Ветлужский</t>
  </si>
  <si>
    <t>10</t>
  </si>
  <si>
    <t>Вознесенский</t>
  </si>
  <si>
    <t>11</t>
  </si>
  <si>
    <t>Воpотынский</t>
  </si>
  <si>
    <t>12</t>
  </si>
  <si>
    <t>Воскpесенский</t>
  </si>
  <si>
    <t>13</t>
  </si>
  <si>
    <t>Гагинский</t>
  </si>
  <si>
    <t>14</t>
  </si>
  <si>
    <t>Володаpский</t>
  </si>
  <si>
    <t>15</t>
  </si>
  <si>
    <t>Д-Константиновский</t>
  </si>
  <si>
    <t>16</t>
  </si>
  <si>
    <t>Дивеевский</t>
  </si>
  <si>
    <t>17</t>
  </si>
  <si>
    <t>Княгининский</t>
  </si>
  <si>
    <t>18</t>
  </si>
  <si>
    <t>Ковернинский</t>
  </si>
  <si>
    <t>19</t>
  </si>
  <si>
    <t>20</t>
  </si>
  <si>
    <t>21</t>
  </si>
  <si>
    <t>Лукояновский</t>
  </si>
  <si>
    <t>22</t>
  </si>
  <si>
    <t>Лысковский</t>
  </si>
  <si>
    <t>23</t>
  </si>
  <si>
    <t>Навашинский</t>
  </si>
  <si>
    <t>24</t>
  </si>
  <si>
    <t>25</t>
  </si>
  <si>
    <t>Пеpевозский</t>
  </si>
  <si>
    <t>26</t>
  </si>
  <si>
    <t>Пильнинский</t>
  </si>
  <si>
    <t>27</t>
  </si>
  <si>
    <t>Починковский</t>
  </si>
  <si>
    <t>28</t>
  </si>
  <si>
    <t>29</t>
  </si>
  <si>
    <t>Сеpгачский</t>
  </si>
  <si>
    <t>30</t>
  </si>
  <si>
    <t>Сеченовский</t>
  </si>
  <si>
    <t>31</t>
  </si>
  <si>
    <t>Сосновский</t>
  </si>
  <si>
    <t>32</t>
  </si>
  <si>
    <t>Спасский</t>
  </si>
  <si>
    <t>33</t>
  </si>
  <si>
    <t>Тонкинский</t>
  </si>
  <si>
    <t>34</t>
  </si>
  <si>
    <t>Тоншаевский</t>
  </si>
  <si>
    <t>35</t>
  </si>
  <si>
    <t>Уpенский</t>
  </si>
  <si>
    <t>36</t>
  </si>
  <si>
    <t>Чкаловский</t>
  </si>
  <si>
    <t>37</t>
  </si>
  <si>
    <t>Шаpангский</t>
  </si>
  <si>
    <t>38</t>
  </si>
  <si>
    <t>Шатковский</t>
  </si>
  <si>
    <t>39</t>
  </si>
  <si>
    <t>40</t>
  </si>
  <si>
    <t>Сокольский</t>
  </si>
  <si>
    <t>г.Аpзамас</t>
  </si>
  <si>
    <t>г.Дзеpжинск</t>
  </si>
  <si>
    <t>г.Н-Новгоpод</t>
  </si>
  <si>
    <t>Итого:</t>
  </si>
  <si>
    <t>Областной бюджет:</t>
  </si>
  <si>
    <t>В С Е Г О:</t>
  </si>
  <si>
    <t>Консолидированный:</t>
  </si>
  <si>
    <t>Образование</t>
  </si>
  <si>
    <t>Краснооктябрьский</t>
  </si>
  <si>
    <t>Краснобаковский</t>
  </si>
  <si>
    <t>Социальная политика</t>
  </si>
  <si>
    <t>% 
к плану
 на год</t>
  </si>
  <si>
    <t>% 
к плану 
на год</t>
  </si>
  <si>
    <t>Балахнинский</t>
  </si>
  <si>
    <t>Богоpодский</t>
  </si>
  <si>
    <t>Гоpодецкий</t>
  </si>
  <si>
    <t>Кстовский</t>
  </si>
  <si>
    <t>Кулебакский</t>
  </si>
  <si>
    <t>Павловский</t>
  </si>
  <si>
    <t>г.Саров</t>
  </si>
  <si>
    <t>(тыс.рублей)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</si>
  <si>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</si>
  <si>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</si>
  <si>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</si>
  <si>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</si>
  <si>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Культура и кинематография </t>
  </si>
  <si>
    <t>г.Боp</t>
  </si>
  <si>
    <t>г.о.Семеновский</t>
  </si>
  <si>
    <t>г.Выкса</t>
  </si>
  <si>
    <t>Налоги на имущество</t>
  </si>
  <si>
    <t>Просроченная кредиторская задолженность</t>
  </si>
  <si>
    <t>всего</t>
  </si>
  <si>
    <t>темп роста к н.г., %</t>
  </si>
  <si>
    <t>город Первомайск</t>
  </si>
  <si>
    <t>г. Шахунья</t>
  </si>
  <si>
    <r>
      <rPr>
        <b/>
        <sz val="9"/>
        <rFont val="Century Gothic"/>
        <family val="2"/>
      </rPr>
      <t>Налоговые и неналоговые доходы</t>
    </r>
    <r>
      <rPr>
        <sz val="9"/>
        <rFont val="Century Gothic"/>
        <family val="2"/>
      </rPr>
      <t xml:space="preserve">                                                                                                                                     </t>
    </r>
  </si>
  <si>
    <r>
      <t>Межбюджетные трансферты</t>
    </r>
    <r>
      <rPr>
        <sz val="10"/>
        <rFont val="Century Gothic"/>
        <family val="2"/>
      </rPr>
      <t xml:space="preserve"> из областного бюджета всего                                                                </t>
    </r>
  </si>
  <si>
    <r>
      <t>Дотации</t>
    </r>
    <r>
      <rPr>
        <sz val="9"/>
        <rFont val="Century Gothic"/>
        <family val="2"/>
      </rPr>
      <t xml:space="preserve">  из  областного бюджета </t>
    </r>
  </si>
  <si>
    <r>
      <t>Субсидии</t>
    </r>
    <r>
      <rPr>
        <sz val="9"/>
        <rFont val="Century Gothic"/>
        <family val="2"/>
      </rPr>
      <t xml:space="preserve">  из областного бюджета </t>
    </r>
  </si>
  <si>
    <r>
      <t>Субвенции</t>
    </r>
    <r>
      <rPr>
        <sz val="9"/>
        <rFont val="Century Gothic"/>
        <family val="2"/>
      </rPr>
      <t xml:space="preserve">  из областного бюджета </t>
    </r>
  </si>
  <si>
    <r>
      <rPr>
        <b/>
        <sz val="10"/>
        <rFont val="Century Gothic"/>
        <family val="2"/>
      </rPr>
      <t>Иные</t>
    </r>
    <r>
      <rPr>
        <sz val="10"/>
        <rFont val="Century Gothic"/>
        <family val="2"/>
      </rPr>
      <t xml:space="preserve"> межбюджетные трансферты</t>
    </r>
  </si>
  <si>
    <t>кредиты
кредитных 
организа-
ций</t>
  </si>
  <si>
    <t xml:space="preserve"> бюджет-
ные 
кредиты</t>
  </si>
  <si>
    <t>по
 коммун-
м услугам</t>
  </si>
  <si>
    <t xml:space="preserve">  Наименование</t>
  </si>
  <si>
    <t xml:space="preserve"> Профицит
/Дефицит</t>
  </si>
  <si>
    <t>по зар.
плате 
с начисл.</t>
  </si>
  <si>
    <t>Гаран-
тии</t>
  </si>
  <si>
    <t>Всего</t>
  </si>
  <si>
    <t>Доходы от возврата субсидий и субвенций прошлых лет и остатков  межбюджетных трансфертов, имеющих целевое значение</t>
  </si>
  <si>
    <t>по
 ком. услугам</t>
  </si>
  <si>
    <t>Исполнено 
на 
01.07.2017</t>
  </si>
  <si>
    <t>Единый 
налог на 
вмененный
доход</t>
  </si>
  <si>
    <t>Налог 
на доходы 
физических
лиц</t>
  </si>
  <si>
    <t xml:space="preserve">Исполнено
на 
01.07.2018 </t>
  </si>
  <si>
    <t>Исполнено на 01.07.2018</t>
  </si>
  <si>
    <t>на 01.01.2018 года</t>
  </si>
  <si>
    <t>на 01.07.2018 года</t>
  </si>
  <si>
    <t xml:space="preserve">Исполнено 
на 
01.07.2018 </t>
  </si>
  <si>
    <t xml:space="preserve">Исполнено 
на 01.07.2018 </t>
  </si>
  <si>
    <t>Исполнено 
на 
01.07.2018</t>
  </si>
  <si>
    <t>Исполнено 
на 01.07.2017</t>
  </si>
  <si>
    <t>ценные бумаги</t>
  </si>
  <si>
    <t>Основные показатели исполнения бюджетов муниципальных районов и городских округов Нижегородской области за январь-июнь 2018 года</t>
  </si>
  <si>
    <t>Уточненный 
план 
на 2018 год</t>
  </si>
  <si>
    <t>Уточненный 
план 
на
 2018 год</t>
  </si>
  <si>
    <t>Уточненный 
план 
на 
2018 год</t>
  </si>
  <si>
    <t>План
на 
2018 год</t>
  </si>
  <si>
    <t>Темп 
роста 
к 2017
 году,%</t>
  </si>
  <si>
    <t>Темп роста 
к 2017 году,
%</t>
  </si>
  <si>
    <t>Темп 
роста 
к 
2017 
году,%</t>
  </si>
  <si>
    <t>Объем муниципального долга (без учета бюджетов поселений)</t>
  </si>
  <si>
    <t>ценные 
бумаги</t>
  </si>
  <si>
    <t>ценные
бумаги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</si>
</sst>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\ _р_._-;\-* #,##0\ _р_._-;_-* &quot;-&quot;\ _р_._-;_-@_-"/>
    <numFmt numFmtId="174" formatCode="_-* #,##0.00\ _р_._-;\-* #,##0.00\ _р_._-;_-* &quot;-&quot;??\ _р_._-;_-@_-"/>
    <numFmt numFmtId="175" formatCode="0.0_)"/>
    <numFmt numFmtId="176" formatCode="#,##0.0"/>
    <numFmt numFmtId="177" formatCode="#,#00"/>
    <numFmt numFmtId="178" formatCode="#,#00.0"/>
    <numFmt numFmtId="179" formatCode="0_)"/>
    <numFmt numFmtId="180" formatCode="#,##0_р_."/>
    <numFmt numFmtId="181" formatCode="#,##0.0_р_."/>
    <numFmt numFmtId="182" formatCode="#,##0.000"/>
    <numFmt numFmtId="183" formatCode="0.000"/>
    <numFmt numFmtId="184" formatCode="0.00000"/>
    <numFmt numFmtId="185" formatCode="0.0000"/>
    <numFmt numFmtId="186" formatCode="0.000000"/>
    <numFmt numFmtId="187" formatCode="_-* #,##0.0_р_._-;\-* #,##0.0_р_._-;_-* &quot;-&quot;??_р_._-;_-@_-"/>
    <numFmt numFmtId="188" formatCode="_-* #,##0_р_._-;\-* #,##0_р_._-;_-* &quot;-&quot;??_р_._-;_-@_-"/>
    <numFmt numFmtId="189" formatCode="#,#00.00"/>
    <numFmt numFmtId="190" formatCode="#,#00.000"/>
    <numFmt numFmtId="191" formatCode="#,#00.0000"/>
    <numFmt numFmtId="192" formatCode="#,#00.00000"/>
    <numFmt numFmtId="193" formatCode="#,#00.000000"/>
    <numFmt numFmtId="194" formatCode="#,#00.0000000"/>
    <numFmt numFmtId="195" formatCode="#,#00.00000000"/>
    <numFmt numFmtId="196" formatCode="#,##0.000000"/>
    <numFmt numFmtId="197" formatCode="0.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(* #,##0_);_(* \(#,##0\);_(* &quot;-&quot;_);_(@_)"/>
    <numFmt numFmtId="203" formatCode="_(&quot;$&quot;* #,##0_);_(&quot;$&quot;* \(#,##0\);_(&quot;$&quot;* &quot;-&quot;_);_(@_)"/>
    <numFmt numFmtId="204" formatCode="_(* #,##0.00_);_(* \(#,##0.00\);_(* &quot;-&quot;??_);_(@_)"/>
    <numFmt numFmtId="205" formatCode="_(&quot;$&quot;* #,##0.00_);_(&quot;$&quot;* \(#,##0.00\);_(&quot;$&quot;* &quot;-&quot;??_);_(@_)"/>
    <numFmt numFmtId="206" formatCode="[$-10419]###\ ###\ ###\ ###\ ##0.00"/>
    <numFmt numFmtId="207" formatCode="#,##0.00_р_."/>
    <numFmt numFmtId="208" formatCode="[$-10419]#,##0.00"/>
    <numFmt numFmtId="209" formatCode="#,##0.0000"/>
    <numFmt numFmtId="210" formatCode="[$-10419]###\ ###\ ###\ ###\ ###.00"/>
    <numFmt numFmtId="211" formatCode="[$-10419]##\ ###\ ###\ ###\ ###.00"/>
    <numFmt numFmtId="212" formatCode="[$-10419]#\ ###\ ###\ ###\ ###.00"/>
    <numFmt numFmtId="213" formatCode="[$-10419]###\ ###\ ###\ ##0.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7.5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6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sz val="7"/>
      <name val="Century Gothic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2" fillId="0" borderId="0">
      <alignment/>
      <protection/>
    </xf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 wrapText="1"/>
    </xf>
    <xf numFmtId="175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 quotePrefix="1">
      <alignment horizontal="center" vertical="center"/>
    </xf>
    <xf numFmtId="0" fontId="25" fillId="0" borderId="0" xfId="0" applyFont="1" applyFill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26" fillId="0" borderId="0" xfId="0" applyFont="1" applyFill="1" applyBorder="1" applyAlignment="1">
      <alignment/>
    </xf>
    <xf numFmtId="0" fontId="26" fillId="18" borderId="0" xfId="0" applyFont="1" applyFill="1" applyAlignment="1">
      <alignment horizontal="centerContinuous"/>
    </xf>
    <xf numFmtId="0" fontId="26" fillId="0" borderId="1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left"/>
      <protection/>
    </xf>
    <xf numFmtId="3" fontId="26" fillId="0" borderId="10" xfId="0" applyNumberFormat="1" applyFont="1" applyFill="1" applyBorder="1" applyAlignment="1">
      <alignment/>
    </xf>
    <xf numFmtId="3" fontId="26" fillId="0" borderId="0" xfId="0" applyNumberFormat="1" applyFont="1" applyFill="1" applyBorder="1" applyAlignment="1" applyProtection="1">
      <alignment horizontal="right"/>
      <protection/>
    </xf>
    <xf numFmtId="1" fontId="26" fillId="0" borderId="0" xfId="0" applyNumberFormat="1" applyFont="1" applyFill="1" applyBorder="1" applyAlignment="1">
      <alignment/>
    </xf>
    <xf numFmtId="178" fontId="26" fillId="0" borderId="0" xfId="0" applyNumberFormat="1" applyFont="1" applyFill="1" applyBorder="1" applyAlignment="1">
      <alignment/>
    </xf>
    <xf numFmtId="175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75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/>
    </xf>
    <xf numFmtId="193" fontId="26" fillId="0" borderId="0" xfId="0" applyNumberFormat="1" applyFont="1" applyFill="1" applyAlignment="1">
      <alignment/>
    </xf>
    <xf numFmtId="175" fontId="26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 horizontal="right"/>
    </xf>
    <xf numFmtId="172" fontId="26" fillId="0" borderId="0" xfId="0" applyNumberFormat="1" applyFont="1" applyFill="1" applyAlignment="1">
      <alignment/>
    </xf>
    <xf numFmtId="194" fontId="26" fillId="0" borderId="0" xfId="0" applyNumberFormat="1" applyFont="1" applyFill="1" applyAlignment="1">
      <alignment/>
    </xf>
    <xf numFmtId="3" fontId="27" fillId="19" borderId="10" xfId="0" applyNumberFormat="1" applyFont="1" applyFill="1" applyBorder="1" applyAlignment="1">
      <alignment horizontal="right"/>
    </xf>
    <xf numFmtId="0" fontId="26" fillId="20" borderId="0" xfId="0" applyFont="1" applyFill="1" applyAlignment="1">
      <alignment/>
    </xf>
    <xf numFmtId="179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0" fontId="25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18" borderId="10" xfId="0" applyFont="1" applyFill="1" applyBorder="1" applyAlignment="1" applyProtection="1">
      <alignment horizontal="center" vertical="center" wrapText="1"/>
      <protection/>
    </xf>
    <xf numFmtId="175" fontId="31" fillId="18" borderId="10" xfId="0" applyNumberFormat="1" applyFont="1" applyFill="1" applyBorder="1" applyAlignment="1" applyProtection="1">
      <alignment horizontal="center" vertical="center" wrapText="1"/>
      <protection/>
    </xf>
    <xf numFmtId="0" fontId="31" fillId="18" borderId="0" xfId="0" applyFont="1" applyFill="1" applyAlignment="1">
      <alignment/>
    </xf>
    <xf numFmtId="175" fontId="33" fillId="18" borderId="10" xfId="0" applyNumberFormat="1" applyFont="1" applyFill="1" applyBorder="1" applyAlignment="1" applyProtection="1">
      <alignment horizontal="center" vertical="center" wrapText="1"/>
      <protection/>
    </xf>
    <xf numFmtId="176" fontId="31" fillId="0" borderId="10" xfId="0" applyNumberFormat="1" applyFont="1" applyFill="1" applyBorder="1" applyAlignment="1">
      <alignment/>
    </xf>
    <xf numFmtId="176" fontId="31" fillId="0" borderId="10" xfId="0" applyNumberFormat="1" applyFont="1" applyFill="1" applyBorder="1" applyAlignment="1" applyProtection="1">
      <alignment horizontal="right"/>
      <protection/>
    </xf>
    <xf numFmtId="176" fontId="31" fillId="0" borderId="10" xfId="0" applyNumberFormat="1" applyFont="1" applyFill="1" applyBorder="1" applyAlignment="1">
      <alignment horizontal="right"/>
    </xf>
    <xf numFmtId="176" fontId="34" fillId="0" borderId="10" xfId="59" applyNumberFormat="1" applyFont="1" applyFill="1" applyBorder="1" applyAlignment="1">
      <alignment horizontal="right" wrapText="1"/>
      <protection/>
    </xf>
    <xf numFmtId="3" fontId="31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right"/>
    </xf>
    <xf numFmtId="3" fontId="31" fillId="0" borderId="10" xfId="0" applyNumberFormat="1" applyFont="1" applyFill="1" applyBorder="1" applyAlignment="1" applyProtection="1">
      <alignment/>
      <protection locked="0"/>
    </xf>
    <xf numFmtId="3" fontId="34" fillId="0" borderId="10" xfId="59" applyNumberFormat="1" applyFont="1" applyFill="1" applyBorder="1" applyAlignment="1">
      <alignment horizontal="right" wrapText="1"/>
      <protection/>
    </xf>
    <xf numFmtId="176" fontId="34" fillId="18" borderId="10" xfId="59" applyNumberFormat="1" applyFont="1" applyFill="1" applyBorder="1" applyAlignment="1">
      <alignment horizontal="right" wrapText="1"/>
      <protection/>
    </xf>
    <xf numFmtId="0" fontId="26" fillId="18" borderId="0" xfId="0" applyFont="1" applyFill="1" applyBorder="1" applyAlignment="1">
      <alignment/>
    </xf>
    <xf numFmtId="3" fontId="34" fillId="18" borderId="10" xfId="59" applyNumberFormat="1" applyFont="1" applyFill="1" applyBorder="1" applyAlignment="1">
      <alignment horizontal="right" wrapText="1"/>
      <protection/>
    </xf>
    <xf numFmtId="0" fontId="27" fillId="21" borderId="10" xfId="0" applyFont="1" applyFill="1" applyBorder="1" applyAlignment="1" applyProtection="1">
      <alignment horizontal="left"/>
      <protection/>
    </xf>
    <xf numFmtId="0" fontId="26" fillId="21" borderId="10" xfId="0" applyFont="1" applyFill="1" applyBorder="1" applyAlignment="1" applyProtection="1">
      <alignment horizontal="center"/>
      <protection/>
    </xf>
    <xf numFmtId="0" fontId="26" fillId="21" borderId="10" xfId="0" applyFont="1" applyFill="1" applyBorder="1" applyAlignment="1" applyProtection="1">
      <alignment horizontal="left"/>
      <protection/>
    </xf>
    <xf numFmtId="3" fontId="31" fillId="21" borderId="10" xfId="0" applyNumberFormat="1" applyFont="1" applyFill="1" applyBorder="1" applyAlignment="1">
      <alignment/>
    </xf>
    <xf numFmtId="176" fontId="31" fillId="21" borderId="10" xfId="0" applyNumberFormat="1" applyFont="1" applyFill="1" applyBorder="1" applyAlignment="1" applyProtection="1">
      <alignment horizontal="right"/>
      <protection/>
    </xf>
    <xf numFmtId="176" fontId="31" fillId="21" borderId="10" xfId="0" applyNumberFormat="1" applyFont="1" applyFill="1" applyBorder="1" applyAlignment="1">
      <alignment/>
    </xf>
    <xf numFmtId="176" fontId="31" fillId="21" borderId="10" xfId="0" applyNumberFormat="1" applyFont="1" applyFill="1" applyBorder="1" applyAlignment="1">
      <alignment horizontal="right"/>
    </xf>
    <xf numFmtId="3" fontId="31" fillId="21" borderId="10" xfId="0" applyNumberFormat="1" applyFont="1" applyFill="1" applyBorder="1" applyAlignment="1">
      <alignment horizontal="right"/>
    </xf>
    <xf numFmtId="176" fontId="34" fillId="21" borderId="10" xfId="59" applyNumberFormat="1" applyFont="1" applyFill="1" applyBorder="1" applyAlignment="1">
      <alignment horizontal="right" wrapText="1"/>
      <protection/>
    </xf>
    <xf numFmtId="3" fontId="34" fillId="21" borderId="10" xfId="59" applyNumberFormat="1" applyFont="1" applyFill="1" applyBorder="1" applyAlignment="1">
      <alignment horizontal="right" wrapText="1"/>
      <protection/>
    </xf>
    <xf numFmtId="3" fontId="31" fillId="21" borderId="10" xfId="0" applyNumberFormat="1" applyFont="1" applyFill="1" applyBorder="1" applyAlignment="1" applyProtection="1">
      <alignment/>
      <protection locked="0"/>
    </xf>
    <xf numFmtId="0" fontId="27" fillId="21" borderId="10" xfId="0" applyFont="1" applyFill="1" applyBorder="1" applyAlignment="1">
      <alignment/>
    </xf>
    <xf numFmtId="3" fontId="35" fillId="21" borderId="10" xfId="0" applyNumberFormat="1" applyFont="1" applyFill="1" applyBorder="1" applyAlignment="1">
      <alignment horizontal="right"/>
    </xf>
    <xf numFmtId="176" fontId="35" fillId="21" borderId="10" xfId="0" applyNumberFormat="1" applyFont="1" applyFill="1" applyBorder="1" applyAlignment="1" applyProtection="1">
      <alignment horizontal="right"/>
      <protection/>
    </xf>
    <xf numFmtId="176" fontId="35" fillId="21" borderId="10" xfId="0" applyNumberFormat="1" applyFont="1" applyFill="1" applyBorder="1" applyAlignment="1">
      <alignment/>
    </xf>
    <xf numFmtId="176" fontId="35" fillId="21" borderId="10" xfId="0" applyNumberFormat="1" applyFont="1" applyFill="1" applyBorder="1" applyAlignment="1">
      <alignment horizontal="right"/>
    </xf>
    <xf numFmtId="176" fontId="36" fillId="21" borderId="10" xfId="59" applyNumberFormat="1" applyFont="1" applyFill="1" applyBorder="1" applyAlignment="1">
      <alignment horizontal="right" wrapText="1"/>
      <protection/>
    </xf>
    <xf numFmtId="3" fontId="35" fillId="21" borderId="10" xfId="0" applyNumberFormat="1" applyFont="1" applyFill="1" applyBorder="1" applyAlignment="1">
      <alignment/>
    </xf>
    <xf numFmtId="3" fontId="36" fillId="21" borderId="10" xfId="59" applyNumberFormat="1" applyFont="1" applyFill="1" applyBorder="1" applyAlignment="1">
      <alignment horizontal="right" wrapText="1"/>
      <protection/>
    </xf>
    <xf numFmtId="0" fontId="27" fillId="21" borderId="10" xfId="0" applyFont="1" applyFill="1" applyBorder="1" applyAlignment="1">
      <alignment horizontal="center"/>
    </xf>
    <xf numFmtId="3" fontId="35" fillId="21" borderId="10" xfId="0" applyNumberFormat="1" applyFont="1" applyFill="1" applyBorder="1" applyAlignment="1" applyProtection="1">
      <alignment horizontal="right"/>
      <protection/>
    </xf>
    <xf numFmtId="177" fontId="31" fillId="18" borderId="10" xfId="0" applyNumberFormat="1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Alignment="1">
      <alignment/>
    </xf>
    <xf numFmtId="0" fontId="27" fillId="18" borderId="11" xfId="0" applyFont="1" applyFill="1" applyBorder="1" applyAlignment="1">
      <alignment/>
    </xf>
    <xf numFmtId="176" fontId="26" fillId="0" borderId="0" xfId="0" applyNumberFormat="1" applyFont="1" applyFill="1" applyAlignment="1">
      <alignment/>
    </xf>
    <xf numFmtId="0" fontId="27" fillId="18" borderId="12" xfId="0" applyFont="1" applyFill="1" applyBorder="1" applyAlignment="1">
      <alignment/>
    </xf>
    <xf numFmtId="0" fontId="25" fillId="18" borderId="12" xfId="0" applyFont="1" applyFill="1" applyBorder="1" applyAlignment="1">
      <alignment/>
    </xf>
    <xf numFmtId="0" fontId="27" fillId="18" borderId="12" xfId="0" applyFont="1" applyFill="1" applyBorder="1" applyAlignment="1">
      <alignment horizontal="centerContinuous" vertical="top"/>
    </xf>
    <xf numFmtId="175" fontId="26" fillId="18" borderId="12" xfId="0" applyNumberFormat="1" applyFont="1" applyFill="1" applyBorder="1" applyAlignment="1">
      <alignment horizontal="centerContinuous"/>
    </xf>
    <xf numFmtId="0" fontId="25" fillId="18" borderId="0" xfId="0" applyFont="1" applyFill="1" applyBorder="1" applyAlignment="1">
      <alignment wrapText="1"/>
    </xf>
    <xf numFmtId="0" fontId="25" fillId="18" borderId="0" xfId="0" applyFont="1" applyFill="1" applyBorder="1" applyAlignment="1">
      <alignment/>
    </xf>
    <xf numFmtId="0" fontId="30" fillId="18" borderId="12" xfId="0" applyFont="1" applyFill="1" applyBorder="1" applyAlignment="1">
      <alignment horizontal="centerContinuous"/>
    </xf>
    <xf numFmtId="0" fontId="26" fillId="18" borderId="12" xfId="0" applyFont="1" applyFill="1" applyBorder="1" applyAlignment="1">
      <alignment horizontal="right"/>
    </xf>
    <xf numFmtId="0" fontId="26" fillId="18" borderId="12" xfId="0" applyFont="1" applyFill="1" applyBorder="1" applyAlignment="1">
      <alignment/>
    </xf>
    <xf numFmtId="0" fontId="25" fillId="18" borderId="0" xfId="0" applyFont="1" applyFill="1" applyAlignment="1">
      <alignment horizontal="right" vertical="top" wrapText="1"/>
    </xf>
    <xf numFmtId="175" fontId="31" fillId="18" borderId="13" xfId="0" applyNumberFormat="1" applyFont="1" applyFill="1" applyBorder="1" applyAlignment="1">
      <alignment horizontal="center" vertical="center" wrapText="1"/>
    </xf>
    <xf numFmtId="3" fontId="38" fillId="21" borderId="10" xfId="59" applyNumberFormat="1" applyFont="1" applyFill="1" applyBorder="1" applyAlignment="1">
      <alignment horizontal="right" wrapText="1"/>
      <protection/>
    </xf>
    <xf numFmtId="176" fontId="38" fillId="21" borderId="10" xfId="59" applyNumberFormat="1" applyFont="1" applyFill="1" applyBorder="1" applyAlignment="1">
      <alignment horizontal="right" wrapText="1"/>
      <protection/>
    </xf>
    <xf numFmtId="3" fontId="38" fillId="0" borderId="10" xfId="59" applyNumberFormat="1" applyFont="1" applyFill="1" applyBorder="1" applyAlignment="1">
      <alignment horizontal="right" wrapText="1"/>
      <protection/>
    </xf>
    <xf numFmtId="176" fontId="38" fillId="0" borderId="10" xfId="59" applyNumberFormat="1" applyFont="1" applyFill="1" applyBorder="1" applyAlignment="1">
      <alignment horizontal="right" wrapText="1"/>
      <protection/>
    </xf>
    <xf numFmtId="3" fontId="39" fillId="21" borderId="10" xfId="59" applyNumberFormat="1" applyFont="1" applyFill="1" applyBorder="1" applyAlignment="1">
      <alignment horizontal="right" wrapText="1"/>
      <protection/>
    </xf>
    <xf numFmtId="176" fontId="39" fillId="21" borderId="10" xfId="59" applyNumberFormat="1" applyFont="1" applyFill="1" applyBorder="1" applyAlignment="1">
      <alignment horizontal="right" wrapText="1"/>
      <protection/>
    </xf>
    <xf numFmtId="0" fontId="40" fillId="18" borderId="10" xfId="0" applyFont="1" applyFill="1" applyBorder="1" applyAlignment="1" applyProtection="1">
      <alignment horizontal="center" vertical="center" wrapText="1"/>
      <protection/>
    </xf>
    <xf numFmtId="0" fontId="28" fillId="18" borderId="12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 applyProtection="1">
      <alignment horizontal="center" vertical="center" wrapText="1"/>
      <protection/>
    </xf>
    <xf numFmtId="0" fontId="25" fillId="18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top" wrapText="1"/>
    </xf>
    <xf numFmtId="0" fontId="25" fillId="18" borderId="10" xfId="0" applyFont="1" applyFill="1" applyBorder="1" applyAlignment="1">
      <alignment horizontal="center" vertical="center" wrapText="1"/>
    </xf>
    <xf numFmtId="0" fontId="27" fillId="18" borderId="14" xfId="0" applyFont="1" applyFill="1" applyBorder="1" applyAlignment="1" applyProtection="1">
      <alignment horizontal="center" vertical="center" wrapText="1"/>
      <protection/>
    </xf>
    <xf numFmtId="0" fontId="27" fillId="18" borderId="0" xfId="0" applyFont="1" applyFill="1" applyBorder="1" applyAlignment="1" applyProtection="1">
      <alignment horizontal="center" vertical="center" wrapText="1"/>
      <protection/>
    </xf>
    <xf numFmtId="0" fontId="27" fillId="18" borderId="15" xfId="0" applyFont="1" applyFill="1" applyBorder="1" applyAlignment="1" applyProtection="1">
      <alignment horizontal="center" vertical="center" wrapText="1"/>
      <protection/>
    </xf>
    <xf numFmtId="0" fontId="27" fillId="18" borderId="16" xfId="0" applyFont="1" applyFill="1" applyBorder="1" applyAlignment="1" applyProtection="1">
      <alignment horizontal="center" vertical="center" wrapText="1"/>
      <protection/>
    </xf>
    <xf numFmtId="0" fontId="27" fillId="18" borderId="12" xfId="0" applyFont="1" applyFill="1" applyBorder="1" applyAlignment="1" applyProtection="1">
      <alignment horizontal="center" vertical="center" wrapText="1"/>
      <protection/>
    </xf>
    <xf numFmtId="0" fontId="27" fillId="18" borderId="17" xfId="0" applyFont="1" applyFill="1" applyBorder="1" applyAlignment="1" applyProtection="1">
      <alignment horizontal="center" vertical="center" wrapText="1"/>
      <protection/>
    </xf>
    <xf numFmtId="0" fontId="26" fillId="18" borderId="10" xfId="0" applyFont="1" applyFill="1" applyBorder="1" applyAlignment="1" applyProtection="1">
      <alignment horizontal="center" vertical="center" wrapText="1"/>
      <protection/>
    </xf>
    <xf numFmtId="0" fontId="25" fillId="18" borderId="10" xfId="0" applyFont="1" applyFill="1" applyBorder="1" applyAlignment="1">
      <alignment wrapText="1"/>
    </xf>
    <xf numFmtId="177" fontId="26" fillId="18" borderId="10" xfId="0" applyNumberFormat="1" applyFont="1" applyFill="1" applyBorder="1" applyAlignment="1" applyProtection="1">
      <alignment horizontal="center" vertical="center" wrapText="1"/>
      <protection/>
    </xf>
    <xf numFmtId="0" fontId="25" fillId="18" borderId="14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25" fillId="18" borderId="15" xfId="0" applyFont="1" applyFill="1" applyBorder="1" applyAlignment="1">
      <alignment horizontal="center" vertical="center" wrapText="1"/>
    </xf>
    <xf numFmtId="0" fontId="25" fillId="18" borderId="16" xfId="0" applyFont="1" applyFill="1" applyBorder="1" applyAlignment="1">
      <alignment horizontal="center" vertical="center" wrapText="1"/>
    </xf>
    <xf numFmtId="0" fontId="25" fillId="18" borderId="12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25" fillId="18" borderId="19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15" xfId="0" applyFont="1" applyFill="1" applyBorder="1" applyAlignment="1">
      <alignment horizontal="center" vertical="center" wrapText="1"/>
    </xf>
    <xf numFmtId="0" fontId="24" fillId="18" borderId="16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0" fontId="24" fillId="18" borderId="17" xfId="0" applyFont="1" applyFill="1" applyBorder="1" applyAlignment="1">
      <alignment horizontal="center" vertical="center" wrapText="1"/>
    </xf>
    <xf numFmtId="0" fontId="37" fillId="18" borderId="13" xfId="0" applyFont="1" applyFill="1" applyBorder="1" applyAlignment="1">
      <alignment horizontal="center" vertical="center" wrapText="1"/>
    </xf>
    <xf numFmtId="0" fontId="37" fillId="18" borderId="20" xfId="0" applyFont="1" applyFill="1" applyBorder="1" applyAlignment="1">
      <alignment vertical="center" wrapText="1"/>
    </xf>
    <xf numFmtId="0" fontId="37" fillId="18" borderId="21" xfId="0" applyFont="1" applyFill="1" applyBorder="1" applyAlignment="1">
      <alignment vertical="center" wrapText="1"/>
    </xf>
    <xf numFmtId="0" fontId="37" fillId="18" borderId="16" xfId="0" applyFont="1" applyFill="1" applyBorder="1" applyAlignment="1">
      <alignment vertical="center" wrapText="1"/>
    </xf>
    <xf numFmtId="0" fontId="37" fillId="18" borderId="12" xfId="0" applyFont="1" applyFill="1" applyBorder="1" applyAlignment="1">
      <alignment vertical="center" wrapText="1"/>
    </xf>
    <xf numFmtId="0" fontId="37" fillId="18" borderId="17" xfId="0" applyFont="1" applyFill="1" applyBorder="1" applyAlignment="1">
      <alignment vertical="center" wrapText="1"/>
    </xf>
    <xf numFmtId="0" fontId="27" fillId="18" borderId="14" xfId="0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 wrapText="1"/>
    </xf>
    <xf numFmtId="0" fontId="27" fillId="18" borderId="15" xfId="0" applyFont="1" applyFill="1" applyBorder="1" applyAlignment="1">
      <alignment horizontal="center" vertical="center" wrapText="1"/>
    </xf>
    <xf numFmtId="0" fontId="27" fillId="18" borderId="16" xfId="0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27" fillId="18" borderId="17" xfId="0" applyFont="1" applyFill="1" applyBorder="1" applyAlignment="1">
      <alignment horizontal="center" vertical="center" wrapText="1"/>
    </xf>
    <xf numFmtId="0" fontId="31" fillId="18" borderId="22" xfId="0" applyFont="1" applyFill="1" applyBorder="1" applyAlignment="1">
      <alignment horizontal="center" vertical="center" wrapText="1"/>
    </xf>
    <xf numFmtId="0" fontId="31" fillId="18" borderId="23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vertical="center" wrapText="1"/>
    </xf>
    <xf numFmtId="0" fontId="25" fillId="18" borderId="19" xfId="0" applyFont="1" applyFill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_Svod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1.08 (3)" xfId="67"/>
    <cellStyle name="Тысячи_1.08 (3)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DOIM\N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413\ghb,s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66"/>
  <sheetViews>
    <sheetView showZeros="0" tabSelected="1" view="pageBreakPreview" zoomScale="115" zoomScaleSheetLayoutView="115" zoomScalePageLayoutView="0" workbookViewId="0" topLeftCell="A1">
      <pane xSplit="2" ySplit="5" topLeftCell="BU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N7" sqref="CN7"/>
    </sheetView>
  </sheetViews>
  <sheetFormatPr defaultColWidth="7.875" defaultRowHeight="12.75"/>
  <cols>
    <col min="1" max="1" width="3.875" style="7" customWidth="1"/>
    <col min="2" max="2" width="18.75390625" style="7" bestFit="1" customWidth="1"/>
    <col min="3" max="3" width="9.50390625" style="7" bestFit="1" customWidth="1"/>
    <col min="4" max="4" width="9.375" style="7" bestFit="1" customWidth="1"/>
    <col min="5" max="5" width="9.125" style="7" bestFit="1" customWidth="1"/>
    <col min="6" max="6" width="5.625" style="7" customWidth="1"/>
    <col min="7" max="7" width="5.875" style="7" customWidth="1"/>
    <col min="8" max="8" width="9.125" style="7" bestFit="1" customWidth="1"/>
    <col min="9" max="9" width="9.375" style="25" bestFit="1" customWidth="1"/>
    <col min="10" max="10" width="9.125" style="25" bestFit="1" customWidth="1"/>
    <col min="11" max="11" width="6.625" style="25" bestFit="1" customWidth="1"/>
    <col min="12" max="12" width="5.875" style="27" bestFit="1" customWidth="1"/>
    <col min="13" max="13" width="10.50390625" style="27" bestFit="1" customWidth="1"/>
    <col min="14" max="14" width="9.125" style="27" bestFit="1" customWidth="1"/>
    <col min="15" max="15" width="9.75390625" style="27" bestFit="1" customWidth="1"/>
    <col min="16" max="16" width="10.50390625" style="7" bestFit="1" customWidth="1"/>
    <col min="17" max="17" width="9.50390625" style="6" bestFit="1" customWidth="1"/>
    <col min="18" max="18" width="10.50390625" style="6" bestFit="1" customWidth="1"/>
    <col min="19" max="19" width="6.50390625" style="6" bestFit="1" customWidth="1"/>
    <col min="20" max="21" width="9.375" style="6" bestFit="1" customWidth="1"/>
    <col min="22" max="22" width="9.50390625" style="6" bestFit="1" customWidth="1"/>
    <col min="23" max="23" width="9.125" style="6" bestFit="1" customWidth="1"/>
    <col min="24" max="24" width="6.625" style="6" bestFit="1" customWidth="1"/>
    <col min="25" max="25" width="9.50390625" style="6" bestFit="1" customWidth="1"/>
    <col min="26" max="26" width="9.125" style="6" bestFit="1" customWidth="1"/>
    <col min="27" max="27" width="6.625" style="6" bestFit="1" customWidth="1"/>
    <col min="28" max="28" width="9.50390625" style="6" bestFit="1" customWidth="1"/>
    <col min="29" max="29" width="9.125" style="6" bestFit="1" customWidth="1"/>
    <col min="30" max="30" width="6.625" style="6" bestFit="1" customWidth="1"/>
    <col min="31" max="31" width="9.375" style="6" bestFit="1" customWidth="1"/>
    <col min="32" max="32" width="9.125" style="6" bestFit="1" customWidth="1"/>
    <col min="33" max="33" width="6.25390625" style="6" bestFit="1" customWidth="1"/>
    <col min="34" max="34" width="9.375" style="6" bestFit="1" customWidth="1"/>
    <col min="35" max="35" width="9.125" style="6" bestFit="1" customWidth="1"/>
    <col min="36" max="36" width="6.625" style="6" bestFit="1" customWidth="1"/>
    <col min="37" max="37" width="9.875" style="6" customWidth="1"/>
    <col min="38" max="38" width="10.25390625" style="6" customWidth="1"/>
    <col min="39" max="39" width="7.25390625" style="6" customWidth="1"/>
    <col min="40" max="40" width="10.625" style="6" customWidth="1"/>
    <col min="41" max="41" width="10.875" style="6" customWidth="1"/>
    <col min="42" max="42" width="7.50390625" style="6" customWidth="1"/>
    <col min="43" max="43" width="9.125" style="6" bestFit="1" customWidth="1"/>
    <col min="44" max="44" width="9.50390625" style="6" bestFit="1" customWidth="1"/>
    <col min="45" max="45" width="9.25390625" style="6" customWidth="1"/>
    <col min="46" max="46" width="6.375" style="6" bestFit="1" customWidth="1"/>
    <col min="47" max="47" width="5.50390625" style="6" bestFit="1" customWidth="1"/>
    <col min="48" max="48" width="9.125" style="6" bestFit="1" customWidth="1"/>
    <col min="49" max="49" width="9.50390625" style="7" bestFit="1" customWidth="1"/>
    <col min="50" max="50" width="9.125" style="7" bestFit="1" customWidth="1"/>
    <col min="51" max="51" width="5.50390625" style="7" bestFit="1" customWidth="1"/>
    <col min="52" max="52" width="6.75390625" style="7" bestFit="1" customWidth="1"/>
    <col min="53" max="53" width="9.125" style="7" bestFit="1" customWidth="1"/>
    <col min="54" max="54" width="9.50390625" style="7" bestFit="1" customWidth="1"/>
    <col min="55" max="55" width="9.125" style="7" bestFit="1" customWidth="1"/>
    <col min="56" max="56" width="6.375" style="7" customWidth="1"/>
    <col min="57" max="57" width="5.875" style="7" bestFit="1" customWidth="1"/>
    <col min="58" max="58" width="8.875" style="7" customWidth="1"/>
    <col min="59" max="59" width="9.25390625" style="7" customWidth="1"/>
    <col min="60" max="60" width="8.875" style="7" customWidth="1"/>
    <col min="61" max="61" width="6.375" style="7" customWidth="1"/>
    <col min="62" max="62" width="5.50390625" style="7" bestFit="1" customWidth="1"/>
    <col min="63" max="63" width="9.125" style="7" bestFit="1" customWidth="1"/>
    <col min="64" max="64" width="9.25390625" style="7" bestFit="1" customWidth="1"/>
    <col min="65" max="65" width="9.125" style="7" bestFit="1" customWidth="1"/>
    <col min="66" max="66" width="6.375" style="7" customWidth="1"/>
    <col min="67" max="67" width="7.50390625" style="7" customWidth="1"/>
    <col min="68" max="68" width="7.375" style="7" customWidth="1"/>
    <col min="69" max="69" width="9.125" style="7" customWidth="1"/>
    <col min="70" max="70" width="6.375" style="7" bestFit="1" customWidth="1"/>
    <col min="71" max="71" width="6.75390625" style="7" bestFit="1" customWidth="1"/>
    <col min="72" max="72" width="7.875" style="7" bestFit="1" customWidth="1"/>
    <col min="73" max="73" width="7.25390625" style="7" bestFit="1" customWidth="1"/>
    <col min="74" max="74" width="6.75390625" style="7" bestFit="1" customWidth="1"/>
    <col min="75" max="75" width="7.875" style="7" bestFit="1" customWidth="1"/>
    <col min="76" max="76" width="8.125" style="7" bestFit="1" customWidth="1"/>
    <col min="77" max="77" width="5.50390625" style="7" bestFit="1" customWidth="1"/>
    <col min="78" max="78" width="7.875" style="7" bestFit="1" customWidth="1"/>
    <col min="79" max="79" width="7.50390625" style="7" customWidth="1"/>
    <col min="80" max="80" width="7.625" style="7" bestFit="1" customWidth="1"/>
    <col min="81" max="81" width="6.875" style="7" bestFit="1" customWidth="1"/>
    <col min="82" max="82" width="7.50390625" style="7" bestFit="1" customWidth="1"/>
    <col min="83" max="83" width="7.25390625" style="7" bestFit="1" customWidth="1"/>
    <col min="84" max="84" width="5.75390625" style="7" bestFit="1" customWidth="1"/>
    <col min="85" max="85" width="7.625" style="7" bestFit="1" customWidth="1"/>
    <col min="86" max="87" width="6.875" style="7" bestFit="1" customWidth="1"/>
    <col min="88" max="88" width="7.25390625" style="7" bestFit="1" customWidth="1"/>
    <col min="89" max="89" width="5.375" style="7" bestFit="1" customWidth="1"/>
    <col min="90" max="90" width="4.625" style="7" bestFit="1" customWidth="1"/>
    <col min="91" max="91" width="5.875" style="7" bestFit="1" customWidth="1"/>
    <col min="92" max="92" width="6.75390625" style="7" bestFit="1" customWidth="1"/>
    <col min="93" max="93" width="7.25390625" style="7" bestFit="1" customWidth="1"/>
    <col min="94" max="94" width="5.375" style="7" bestFit="1" customWidth="1"/>
    <col min="95" max="16384" width="7.875" style="75" customWidth="1"/>
  </cols>
  <sheetData>
    <row r="1" spans="1:94" ht="28.5" customHeight="1">
      <c r="A1" s="1"/>
      <c r="B1" s="1"/>
      <c r="C1" s="100" t="s">
        <v>142</v>
      </c>
      <c r="D1" s="100"/>
      <c r="E1" s="100"/>
      <c r="F1" s="100"/>
      <c r="G1" s="100"/>
      <c r="H1" s="100"/>
      <c r="I1" s="100"/>
      <c r="J1" s="100"/>
      <c r="K1" s="100"/>
      <c r="L1" s="100"/>
      <c r="M1" s="3"/>
      <c r="N1" s="2"/>
      <c r="O1" s="4"/>
      <c r="P1" s="5"/>
      <c r="BB1" s="8"/>
      <c r="BG1" s="8"/>
      <c r="CB1" s="2"/>
      <c r="CC1" s="2"/>
      <c r="CK1" s="9"/>
      <c r="CL1" s="10"/>
      <c r="CM1" s="10"/>
      <c r="CN1" s="10"/>
      <c r="CO1" s="10"/>
      <c r="CP1" s="10"/>
    </row>
    <row r="2" spans="1:94" ht="13.5">
      <c r="A2" s="78"/>
      <c r="B2" s="78" t="s">
        <v>99</v>
      </c>
      <c r="C2" s="96"/>
      <c r="D2" s="97"/>
      <c r="E2" s="97"/>
      <c r="F2" s="97"/>
      <c r="G2" s="97"/>
      <c r="H2" s="78"/>
      <c r="I2" s="79"/>
      <c r="J2" s="80"/>
      <c r="K2" s="80"/>
      <c r="L2" s="81"/>
      <c r="M2" s="82"/>
      <c r="N2" s="81"/>
      <c r="O2" s="83"/>
      <c r="P2" s="84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51"/>
      <c r="BT2" s="51"/>
      <c r="BU2" s="51"/>
      <c r="BV2" s="51"/>
      <c r="BW2" s="51"/>
      <c r="BX2" s="51"/>
      <c r="BY2" s="51"/>
      <c r="BZ2" s="51"/>
      <c r="CA2" s="51"/>
      <c r="CB2" s="75"/>
      <c r="CC2" s="75"/>
      <c r="CD2" s="75"/>
      <c r="CE2" s="75"/>
      <c r="CF2" s="75"/>
      <c r="CG2" s="75"/>
      <c r="CH2" s="75"/>
      <c r="CI2" s="75"/>
      <c r="CJ2" s="75"/>
      <c r="CK2" s="87"/>
      <c r="CL2" s="87"/>
      <c r="CM2" s="87"/>
      <c r="CN2" s="87"/>
      <c r="CO2" s="87"/>
      <c r="CP2" s="87"/>
    </row>
    <row r="3" spans="1:94" s="12" customFormat="1" ht="30" customHeight="1">
      <c r="A3" s="108" t="s">
        <v>0</v>
      </c>
      <c r="B3" s="108" t="s">
        <v>123</v>
      </c>
      <c r="C3" s="98" t="s">
        <v>1</v>
      </c>
      <c r="D3" s="99"/>
      <c r="E3" s="99"/>
      <c r="F3" s="99"/>
      <c r="G3" s="99"/>
      <c r="H3" s="110" t="s">
        <v>114</v>
      </c>
      <c r="I3" s="109"/>
      <c r="J3" s="109"/>
      <c r="K3" s="109"/>
      <c r="L3" s="109"/>
      <c r="M3" s="98" t="s">
        <v>134</v>
      </c>
      <c r="N3" s="99"/>
      <c r="O3" s="99"/>
      <c r="P3" s="98" t="s">
        <v>2</v>
      </c>
      <c r="Q3" s="99"/>
      <c r="R3" s="99"/>
      <c r="S3" s="99"/>
      <c r="T3" s="99"/>
      <c r="U3" s="138" t="s">
        <v>124</v>
      </c>
      <c r="V3" s="101" t="s">
        <v>86</v>
      </c>
      <c r="W3" s="101"/>
      <c r="X3" s="101"/>
      <c r="Y3" s="101" t="s">
        <v>104</v>
      </c>
      <c r="Z3" s="101"/>
      <c r="AA3" s="101"/>
      <c r="AB3" s="101" t="s">
        <v>100</v>
      </c>
      <c r="AC3" s="101"/>
      <c r="AD3" s="101"/>
      <c r="AE3" s="101" t="s">
        <v>89</v>
      </c>
      <c r="AF3" s="101"/>
      <c r="AG3" s="101"/>
      <c r="AH3" s="101" t="s">
        <v>101</v>
      </c>
      <c r="AI3" s="101"/>
      <c r="AJ3" s="101"/>
      <c r="AK3" s="101" t="s">
        <v>102</v>
      </c>
      <c r="AL3" s="101"/>
      <c r="AM3" s="101"/>
      <c r="AN3" s="101" t="s">
        <v>103</v>
      </c>
      <c r="AO3" s="101"/>
      <c r="AP3" s="101"/>
      <c r="AQ3" s="120" t="s">
        <v>115</v>
      </c>
      <c r="AR3" s="121"/>
      <c r="AS3" s="121"/>
      <c r="AT3" s="121"/>
      <c r="AU3" s="122"/>
      <c r="AV3" s="102" t="s">
        <v>116</v>
      </c>
      <c r="AW3" s="103"/>
      <c r="AX3" s="103"/>
      <c r="AY3" s="103"/>
      <c r="AZ3" s="104"/>
      <c r="BA3" s="132" t="s">
        <v>117</v>
      </c>
      <c r="BB3" s="133"/>
      <c r="BC3" s="133"/>
      <c r="BD3" s="133"/>
      <c r="BE3" s="134"/>
      <c r="BF3" s="132" t="s">
        <v>118</v>
      </c>
      <c r="BG3" s="133"/>
      <c r="BH3" s="133"/>
      <c r="BI3" s="133"/>
      <c r="BJ3" s="134"/>
      <c r="BK3" s="111" t="s">
        <v>119</v>
      </c>
      <c r="BL3" s="112"/>
      <c r="BM3" s="112"/>
      <c r="BN3" s="112"/>
      <c r="BO3" s="113"/>
      <c r="BP3" s="126" t="s">
        <v>128</v>
      </c>
      <c r="BQ3" s="127"/>
      <c r="BR3" s="128"/>
      <c r="BS3" s="101" t="s">
        <v>109</v>
      </c>
      <c r="BT3" s="101"/>
      <c r="BU3" s="101"/>
      <c r="BV3" s="101"/>
      <c r="BW3" s="101"/>
      <c r="BX3" s="101"/>
      <c r="BY3" s="101"/>
      <c r="BZ3" s="101"/>
      <c r="CA3" s="101"/>
      <c r="CB3" s="117" t="s">
        <v>150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40"/>
      <c r="CM3" s="140"/>
      <c r="CN3" s="140"/>
      <c r="CO3" s="140"/>
      <c r="CP3" s="141"/>
    </row>
    <row r="4" spans="1:94" s="12" customFormat="1" ht="12.75">
      <c r="A4" s="109"/>
      <c r="B4" s="99"/>
      <c r="C4" s="99"/>
      <c r="D4" s="99"/>
      <c r="E4" s="99"/>
      <c r="F4" s="99"/>
      <c r="G4" s="99"/>
      <c r="H4" s="109"/>
      <c r="I4" s="109"/>
      <c r="J4" s="109"/>
      <c r="K4" s="109"/>
      <c r="L4" s="109"/>
      <c r="M4" s="99"/>
      <c r="N4" s="99"/>
      <c r="O4" s="99"/>
      <c r="P4" s="99"/>
      <c r="Q4" s="99"/>
      <c r="R4" s="99"/>
      <c r="S4" s="99"/>
      <c r="T4" s="99"/>
      <c r="U4" s="139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23"/>
      <c r="AR4" s="124"/>
      <c r="AS4" s="124"/>
      <c r="AT4" s="124"/>
      <c r="AU4" s="125"/>
      <c r="AV4" s="105"/>
      <c r="AW4" s="106"/>
      <c r="AX4" s="106"/>
      <c r="AY4" s="106"/>
      <c r="AZ4" s="107"/>
      <c r="BA4" s="135"/>
      <c r="BB4" s="136"/>
      <c r="BC4" s="136"/>
      <c r="BD4" s="136"/>
      <c r="BE4" s="137"/>
      <c r="BF4" s="135"/>
      <c r="BG4" s="136"/>
      <c r="BH4" s="136"/>
      <c r="BI4" s="136"/>
      <c r="BJ4" s="137"/>
      <c r="BK4" s="114"/>
      <c r="BL4" s="115"/>
      <c r="BM4" s="115"/>
      <c r="BN4" s="115"/>
      <c r="BO4" s="116"/>
      <c r="BP4" s="129"/>
      <c r="BQ4" s="130"/>
      <c r="BR4" s="131"/>
      <c r="BS4" s="117" t="s">
        <v>135</v>
      </c>
      <c r="BT4" s="118"/>
      <c r="BU4" s="119"/>
      <c r="BV4" s="117" t="s">
        <v>136</v>
      </c>
      <c r="BW4" s="118"/>
      <c r="BX4" s="119"/>
      <c r="BY4" s="117" t="s">
        <v>111</v>
      </c>
      <c r="BZ4" s="118"/>
      <c r="CA4" s="119"/>
      <c r="CB4" s="117" t="s">
        <v>135</v>
      </c>
      <c r="CC4" s="118"/>
      <c r="CD4" s="118"/>
      <c r="CE4" s="118"/>
      <c r="CF4" s="119"/>
      <c r="CG4" s="117" t="s">
        <v>136</v>
      </c>
      <c r="CH4" s="118"/>
      <c r="CI4" s="118"/>
      <c r="CJ4" s="118"/>
      <c r="CK4" s="119"/>
      <c r="CL4" s="117" t="s">
        <v>3</v>
      </c>
      <c r="CM4" s="118"/>
      <c r="CN4" s="118"/>
      <c r="CO4" s="118"/>
      <c r="CP4" s="119"/>
    </row>
    <row r="5" spans="1:94" s="40" customFormat="1" ht="57">
      <c r="A5" s="109"/>
      <c r="B5" s="99"/>
      <c r="C5" s="74" t="s">
        <v>130</v>
      </c>
      <c r="D5" s="74" t="s">
        <v>143</v>
      </c>
      <c r="E5" s="74" t="s">
        <v>137</v>
      </c>
      <c r="F5" s="41" t="s">
        <v>90</v>
      </c>
      <c r="G5" s="39" t="s">
        <v>147</v>
      </c>
      <c r="H5" s="74" t="s">
        <v>130</v>
      </c>
      <c r="I5" s="74" t="s">
        <v>144</v>
      </c>
      <c r="J5" s="74" t="s">
        <v>137</v>
      </c>
      <c r="K5" s="41" t="s">
        <v>90</v>
      </c>
      <c r="L5" s="39" t="s">
        <v>147</v>
      </c>
      <c r="M5" s="88" t="s">
        <v>132</v>
      </c>
      <c r="N5" s="88" t="s">
        <v>131</v>
      </c>
      <c r="O5" s="88" t="s">
        <v>108</v>
      </c>
      <c r="P5" s="74" t="s">
        <v>140</v>
      </c>
      <c r="Q5" s="74" t="s">
        <v>143</v>
      </c>
      <c r="R5" s="74" t="s">
        <v>138</v>
      </c>
      <c r="S5" s="39" t="s">
        <v>90</v>
      </c>
      <c r="T5" s="39" t="s">
        <v>148</v>
      </c>
      <c r="U5" s="74" t="s">
        <v>139</v>
      </c>
      <c r="V5" s="74" t="s">
        <v>145</v>
      </c>
      <c r="W5" s="74" t="s">
        <v>133</v>
      </c>
      <c r="X5" s="39" t="s">
        <v>91</v>
      </c>
      <c r="Y5" s="74" t="s">
        <v>145</v>
      </c>
      <c r="Z5" s="74" t="s">
        <v>133</v>
      </c>
      <c r="AA5" s="39" t="s">
        <v>91</v>
      </c>
      <c r="AB5" s="74" t="s">
        <v>145</v>
      </c>
      <c r="AC5" s="74" t="s">
        <v>133</v>
      </c>
      <c r="AD5" s="39" t="s">
        <v>91</v>
      </c>
      <c r="AE5" s="74" t="s">
        <v>145</v>
      </c>
      <c r="AF5" s="74" t="s">
        <v>133</v>
      </c>
      <c r="AG5" s="39" t="s">
        <v>91</v>
      </c>
      <c r="AH5" s="74" t="s">
        <v>143</v>
      </c>
      <c r="AI5" s="74" t="s">
        <v>133</v>
      </c>
      <c r="AJ5" s="39" t="s">
        <v>91</v>
      </c>
      <c r="AK5" s="74" t="s">
        <v>143</v>
      </c>
      <c r="AL5" s="74" t="s">
        <v>133</v>
      </c>
      <c r="AM5" s="39" t="s">
        <v>91</v>
      </c>
      <c r="AN5" s="74" t="s">
        <v>143</v>
      </c>
      <c r="AO5" s="74" t="s">
        <v>133</v>
      </c>
      <c r="AP5" s="39" t="s">
        <v>91</v>
      </c>
      <c r="AQ5" s="74" t="s">
        <v>130</v>
      </c>
      <c r="AR5" s="74" t="s">
        <v>143</v>
      </c>
      <c r="AS5" s="74" t="s">
        <v>133</v>
      </c>
      <c r="AT5" s="38" t="s">
        <v>91</v>
      </c>
      <c r="AU5" s="39" t="s">
        <v>149</v>
      </c>
      <c r="AV5" s="74" t="s">
        <v>130</v>
      </c>
      <c r="AW5" s="74" t="s">
        <v>143</v>
      </c>
      <c r="AX5" s="74" t="s">
        <v>133</v>
      </c>
      <c r="AY5" s="38" t="s">
        <v>91</v>
      </c>
      <c r="AZ5" s="39" t="s">
        <v>149</v>
      </c>
      <c r="BA5" s="74" t="s">
        <v>130</v>
      </c>
      <c r="BB5" s="74" t="s">
        <v>143</v>
      </c>
      <c r="BC5" s="74" t="s">
        <v>133</v>
      </c>
      <c r="BD5" s="38" t="s">
        <v>91</v>
      </c>
      <c r="BE5" s="39" t="s">
        <v>149</v>
      </c>
      <c r="BF5" s="74" t="s">
        <v>130</v>
      </c>
      <c r="BG5" s="74" t="s">
        <v>143</v>
      </c>
      <c r="BH5" s="74" t="s">
        <v>133</v>
      </c>
      <c r="BI5" s="38" t="s">
        <v>91</v>
      </c>
      <c r="BJ5" s="39" t="s">
        <v>149</v>
      </c>
      <c r="BK5" s="74" t="s">
        <v>130</v>
      </c>
      <c r="BL5" s="74" t="s">
        <v>143</v>
      </c>
      <c r="BM5" s="74" t="s">
        <v>133</v>
      </c>
      <c r="BN5" s="38" t="s">
        <v>91</v>
      </c>
      <c r="BO5" s="39" t="s">
        <v>149</v>
      </c>
      <c r="BP5" s="38" t="s">
        <v>146</v>
      </c>
      <c r="BQ5" s="74" t="s">
        <v>138</v>
      </c>
      <c r="BR5" s="38" t="s">
        <v>91</v>
      </c>
      <c r="BS5" s="38" t="s">
        <v>110</v>
      </c>
      <c r="BT5" s="38" t="s">
        <v>125</v>
      </c>
      <c r="BU5" s="38" t="s">
        <v>129</v>
      </c>
      <c r="BV5" s="38" t="s">
        <v>110</v>
      </c>
      <c r="BW5" s="38" t="s">
        <v>125</v>
      </c>
      <c r="BX5" s="38" t="s">
        <v>129</v>
      </c>
      <c r="BY5" s="38" t="s">
        <v>110</v>
      </c>
      <c r="BZ5" s="38" t="s">
        <v>125</v>
      </c>
      <c r="CA5" s="38" t="s">
        <v>122</v>
      </c>
      <c r="CB5" s="95" t="s">
        <v>127</v>
      </c>
      <c r="CC5" s="95" t="s">
        <v>151</v>
      </c>
      <c r="CD5" s="95" t="s">
        <v>121</v>
      </c>
      <c r="CE5" s="95" t="s">
        <v>120</v>
      </c>
      <c r="CF5" s="95" t="s">
        <v>126</v>
      </c>
      <c r="CG5" s="95" t="s">
        <v>127</v>
      </c>
      <c r="CH5" s="95" t="s">
        <v>152</v>
      </c>
      <c r="CI5" s="95" t="s">
        <v>121</v>
      </c>
      <c r="CJ5" s="95" t="s">
        <v>120</v>
      </c>
      <c r="CK5" s="95" t="s">
        <v>126</v>
      </c>
      <c r="CL5" s="95" t="s">
        <v>127</v>
      </c>
      <c r="CM5" s="95" t="s">
        <v>141</v>
      </c>
      <c r="CN5" s="95" t="s">
        <v>121</v>
      </c>
      <c r="CO5" s="95" t="s">
        <v>120</v>
      </c>
      <c r="CP5" s="95" t="s">
        <v>126</v>
      </c>
    </row>
    <row r="6" spans="1:94" ht="12.75">
      <c r="A6" s="54" t="s">
        <v>4</v>
      </c>
      <c r="B6" s="55" t="s">
        <v>5</v>
      </c>
      <c r="C6" s="56">
        <v>311170.57576</v>
      </c>
      <c r="D6" s="56">
        <v>663119.2373200001</v>
      </c>
      <c r="E6" s="56">
        <v>329118.35433</v>
      </c>
      <c r="F6" s="57">
        <f aca="true" t="shared" si="0" ref="F6:F37">IF(D6&gt;0,E6/D6*100,0)</f>
        <v>49.63185137866511</v>
      </c>
      <c r="G6" s="57">
        <f aca="true" t="shared" si="1" ref="G6:G37">E6/C6*100</f>
        <v>105.76782638466524</v>
      </c>
      <c r="H6" s="56">
        <v>91015.17125</v>
      </c>
      <c r="I6" s="56">
        <v>216655.745</v>
      </c>
      <c r="J6" s="56">
        <v>102762.01239</v>
      </c>
      <c r="K6" s="58">
        <f aca="true" t="shared" si="2" ref="K6:K37">J6/I6*100</f>
        <v>47.431011990935204</v>
      </c>
      <c r="L6" s="59">
        <f aca="true" t="shared" si="3" ref="L6:L37">J6/H6*100</f>
        <v>112.90646490982678</v>
      </c>
      <c r="M6" s="60">
        <v>74182.52881999999</v>
      </c>
      <c r="N6" s="60">
        <v>4785.36646</v>
      </c>
      <c r="O6" s="60">
        <v>4554.808309999999</v>
      </c>
      <c r="P6" s="60">
        <v>322881.56434</v>
      </c>
      <c r="Q6" s="60">
        <v>684526.8675800001</v>
      </c>
      <c r="R6" s="60">
        <v>340825.22978</v>
      </c>
      <c r="S6" s="58">
        <f aca="true" t="shared" si="4" ref="S6:S37">IF(Q6&gt;0,R6/Q6*100,0)</f>
        <v>49.789898091935456</v>
      </c>
      <c r="T6" s="59">
        <f aca="true" t="shared" si="5" ref="T6:T37">R6/P6*100</f>
        <v>105.55735211351522</v>
      </c>
      <c r="U6" s="60">
        <f aca="true" t="shared" si="6" ref="U6:U37">E6-R6</f>
        <v>-11706.875449999992</v>
      </c>
      <c r="V6" s="60">
        <v>352042.9558</v>
      </c>
      <c r="W6" s="60">
        <v>199622.43949000002</v>
      </c>
      <c r="X6" s="59">
        <f aca="true" t="shared" si="7" ref="X6:X57">_xlfn.IFERROR(W6/V6*100,0)</f>
        <v>56.70400052072282</v>
      </c>
      <c r="Y6" s="60">
        <v>66396.012</v>
      </c>
      <c r="Z6" s="60">
        <v>32821.39657</v>
      </c>
      <c r="AA6" s="59">
        <f aca="true" t="shared" si="8" ref="AA6:AA57">_xlfn.IFERROR(Z6/Y6*100,0)</f>
        <v>49.432783056307656</v>
      </c>
      <c r="AB6" s="59">
        <v>0</v>
      </c>
      <c r="AC6" s="59">
        <v>0</v>
      </c>
      <c r="AD6" s="59">
        <f aca="true" t="shared" si="9" ref="AD6:AD57">_xlfn.IFERROR(AC6/AB6*100,0)</f>
        <v>0</v>
      </c>
      <c r="AE6" s="60">
        <v>16913.836219999997</v>
      </c>
      <c r="AF6" s="60">
        <v>4361.09504</v>
      </c>
      <c r="AG6" s="59">
        <f aca="true" t="shared" si="10" ref="AG6:AG57">_xlfn.IFERROR(AF6/AE6*100,0)</f>
        <v>25.784186291476345</v>
      </c>
      <c r="AH6" s="60">
        <v>36900.377</v>
      </c>
      <c r="AI6" s="60">
        <v>17648.522719999997</v>
      </c>
      <c r="AJ6" s="59">
        <f aca="true" t="shared" si="11" ref="AJ6:AJ57">_xlfn.IFERROR(AI6/AH6*100,0)</f>
        <v>47.827486206983735</v>
      </c>
      <c r="AK6" s="60">
        <v>2077.411</v>
      </c>
      <c r="AL6" s="60">
        <v>941.80711</v>
      </c>
      <c r="AM6" s="59">
        <f aca="true" t="shared" si="12" ref="AM6:AM56">_xlfn.IFERROR(AL6/AK6*100,0)</f>
        <v>45.335617747282555</v>
      </c>
      <c r="AN6" s="60">
        <v>14.394</v>
      </c>
      <c r="AO6" s="60">
        <v>1.07396</v>
      </c>
      <c r="AP6" s="59">
        <f>_xlfn.IFERROR(AO6/AN6*100,0)</f>
        <v>7.46116437404474</v>
      </c>
      <c r="AQ6" s="60">
        <v>220760.78590000002</v>
      </c>
      <c r="AR6" s="60">
        <v>451279.54791</v>
      </c>
      <c r="AS6" s="60">
        <v>233649.67037</v>
      </c>
      <c r="AT6" s="59">
        <f aca="true" t="shared" si="13" ref="AT6:AT37">AS6/AR6*100</f>
        <v>51.774930074295646</v>
      </c>
      <c r="AU6" s="59">
        <f>AS6/AQ6*100</f>
        <v>105.83839399622286</v>
      </c>
      <c r="AV6" s="56">
        <v>44620.265</v>
      </c>
      <c r="AW6" s="56">
        <v>115361.094</v>
      </c>
      <c r="AX6" s="56">
        <v>56526.93606</v>
      </c>
      <c r="AY6" s="59">
        <f aca="true" t="shared" si="14" ref="AY6:AY37">AX6/AW6*100</f>
        <v>49</v>
      </c>
      <c r="AZ6" s="59">
        <f>_xlfn.IFERROR(AX6/AV6*100,0)</f>
        <v>126.68444721249415</v>
      </c>
      <c r="BA6" s="56">
        <v>16118.456400000001</v>
      </c>
      <c r="BB6" s="56">
        <v>35819.12654</v>
      </c>
      <c r="BC6" s="56">
        <v>5889.3507</v>
      </c>
      <c r="BD6" s="59">
        <f aca="true" t="shared" si="15" ref="BD6:BD37">BC6/BB6*100</f>
        <v>16.441916006587245</v>
      </c>
      <c r="BE6" s="61">
        <f>BC6/BA6*100</f>
        <v>36.53793237918241</v>
      </c>
      <c r="BF6" s="56">
        <v>159072.1645</v>
      </c>
      <c r="BG6" s="56">
        <v>297381.45343</v>
      </c>
      <c r="BH6" s="56">
        <v>168515.50967</v>
      </c>
      <c r="BI6" s="59">
        <f aca="true" t="shared" si="16" ref="BI6:BI37">BH6/BG6*100</f>
        <v>56.666449008954935</v>
      </c>
      <c r="BJ6" s="59">
        <f>BH6/BF6*100</f>
        <v>105.93651642302258</v>
      </c>
      <c r="BK6" s="62">
        <v>949.9</v>
      </c>
      <c r="BL6" s="62">
        <v>2717.87394</v>
      </c>
      <c r="BM6" s="62">
        <v>2717.87394</v>
      </c>
      <c r="BN6" s="61">
        <f aca="true" t="shared" si="17" ref="BN6:BN58">BM6/BL6*100</f>
        <v>100</v>
      </c>
      <c r="BO6" s="61">
        <f>_xlfn.IFERROR(BM6/BK6*100,0)</f>
        <v>286.1221118012422</v>
      </c>
      <c r="BP6" s="62">
        <v>-7293.3284300000005</v>
      </c>
      <c r="BQ6" s="62">
        <v>-7293.3284300000005</v>
      </c>
      <c r="BR6" s="61">
        <f>_xlfn.IFERROR(BQ6/BP6*100,0)</f>
        <v>100</v>
      </c>
      <c r="BS6" s="62">
        <v>643.88225</v>
      </c>
      <c r="BT6" s="62">
        <v>0</v>
      </c>
      <c r="BU6" s="62">
        <v>0</v>
      </c>
      <c r="BV6" s="62">
        <v>0</v>
      </c>
      <c r="BW6" s="62"/>
      <c r="BX6" s="62">
        <v>0</v>
      </c>
      <c r="BY6" s="61">
        <f aca="true" t="shared" si="18" ref="BY6:BY19">_xlfn.IFERROR(BV6/BS6*100,0)</f>
        <v>0</v>
      </c>
      <c r="BZ6" s="61">
        <f aca="true" t="shared" si="19" ref="BZ6:BZ19">_xlfn.IFERROR(BW6/BT6*100,0)</f>
        <v>0</v>
      </c>
      <c r="CA6" s="61">
        <f aca="true" t="shared" si="20" ref="CA6:CA19">_xlfn.IFERROR(BX6/BU6*100,0)</f>
        <v>0</v>
      </c>
      <c r="CB6" s="89">
        <f>CD6+CE6+CF6+CC6</f>
        <v>2150</v>
      </c>
      <c r="CC6" s="89">
        <v>0</v>
      </c>
      <c r="CD6" s="89">
        <v>2150</v>
      </c>
      <c r="CE6" s="89">
        <v>0</v>
      </c>
      <c r="CF6" s="89">
        <v>0</v>
      </c>
      <c r="CG6" s="89">
        <f aca="true" t="shared" si="21" ref="CG6:CG55">SUM(CH6:CK6)</f>
        <v>2150</v>
      </c>
      <c r="CH6" s="89"/>
      <c r="CI6" s="89">
        <v>2150</v>
      </c>
      <c r="CJ6" s="89">
        <v>0</v>
      </c>
      <c r="CK6" s="89">
        <v>0</v>
      </c>
      <c r="CL6" s="90">
        <f>IF(ISERROR(CG6/CB6)=TRUE,"",CG6/CB6*100)</f>
        <v>100</v>
      </c>
      <c r="CM6" s="90">
        <f>IF(ISERROR(CH6/CC6)=TRUE,"",CH6/CC6*100)</f>
      </c>
      <c r="CN6" s="90">
        <f>IF(ISERROR(CI6/CD6)=TRUE,"",CI6/CD6*100)</f>
        <v>100</v>
      </c>
      <c r="CO6" s="90">
        <f>IF(ISERROR(CJ6/CE6)=TRUE,"",CJ6/CE6*100)</f>
      </c>
      <c r="CP6" s="90">
        <f aca="true" t="shared" si="22" ref="CP6:CP57">IF(ISERROR(CK6/CF6)=TRUE,"",CK6/CF6*100)</f>
      </c>
    </row>
    <row r="7" spans="1:94" ht="12.75">
      <c r="A7" s="13" t="s">
        <v>6</v>
      </c>
      <c r="B7" s="14" t="s">
        <v>7</v>
      </c>
      <c r="C7" s="46">
        <v>544214.85792</v>
      </c>
      <c r="D7" s="46">
        <v>1252157.60655</v>
      </c>
      <c r="E7" s="46">
        <v>568548.37485</v>
      </c>
      <c r="F7" s="43">
        <f t="shared" si="0"/>
        <v>45.40549623114056</v>
      </c>
      <c r="G7" s="43">
        <f t="shared" si="1"/>
        <v>104.47130698029878</v>
      </c>
      <c r="H7" s="46">
        <v>172540.8829</v>
      </c>
      <c r="I7" s="46">
        <v>459858.555</v>
      </c>
      <c r="J7" s="46">
        <v>191144.08104</v>
      </c>
      <c r="K7" s="42">
        <f t="shared" si="2"/>
        <v>41.56584214030769</v>
      </c>
      <c r="L7" s="44">
        <f t="shared" si="3"/>
        <v>110.78190735281093</v>
      </c>
      <c r="M7" s="47">
        <v>137620.18151</v>
      </c>
      <c r="N7" s="47">
        <v>4320.2859100000005</v>
      </c>
      <c r="O7" s="47">
        <v>10438.684009999999</v>
      </c>
      <c r="P7" s="47">
        <v>563556.63365</v>
      </c>
      <c r="Q7" s="47">
        <v>1295602.04428</v>
      </c>
      <c r="R7" s="47">
        <v>582677.2215399999</v>
      </c>
      <c r="S7" s="42">
        <f t="shared" si="4"/>
        <v>44.973471916973466</v>
      </c>
      <c r="T7" s="44">
        <f t="shared" si="5"/>
        <v>103.39284230693218</v>
      </c>
      <c r="U7" s="47">
        <f t="shared" si="6"/>
        <v>-14128.846689999918</v>
      </c>
      <c r="V7" s="47">
        <v>712413.65088</v>
      </c>
      <c r="W7" s="47">
        <v>357663.68086</v>
      </c>
      <c r="X7" s="44">
        <f t="shared" si="7"/>
        <v>50.204495719333906</v>
      </c>
      <c r="Y7" s="47">
        <v>110517.4988</v>
      </c>
      <c r="Z7" s="47">
        <v>61756.86962</v>
      </c>
      <c r="AA7" s="44">
        <f t="shared" si="8"/>
        <v>55.87972066917606</v>
      </c>
      <c r="AB7" s="44">
        <v>0</v>
      </c>
      <c r="AC7" s="44">
        <v>0</v>
      </c>
      <c r="AD7" s="44">
        <f t="shared" si="9"/>
        <v>0</v>
      </c>
      <c r="AE7" s="47">
        <v>44034.70768</v>
      </c>
      <c r="AF7" s="47">
        <v>30115.95143</v>
      </c>
      <c r="AG7" s="44">
        <f t="shared" si="10"/>
        <v>68.3913962796176</v>
      </c>
      <c r="AH7" s="47">
        <v>520</v>
      </c>
      <c r="AI7" s="47">
        <v>472.72240000000005</v>
      </c>
      <c r="AJ7" s="44">
        <f t="shared" si="11"/>
        <v>90.90815384615387</v>
      </c>
      <c r="AK7" s="47">
        <v>2263.7</v>
      </c>
      <c r="AL7" s="47">
        <v>1037.468</v>
      </c>
      <c r="AM7" s="44">
        <f t="shared" si="12"/>
        <v>45.8306312673941</v>
      </c>
      <c r="AN7" s="47">
        <v>350</v>
      </c>
      <c r="AO7" s="47">
        <v>0</v>
      </c>
      <c r="AP7" s="44">
        <f aca="true" t="shared" si="23" ref="AP7:AP57">_xlfn.IFERROR(AO7/AN7*100,0)</f>
        <v>0</v>
      </c>
      <c r="AQ7" s="47">
        <v>372488.0077</v>
      </c>
      <c r="AR7" s="47">
        <v>790527.8133399999</v>
      </c>
      <c r="AS7" s="47">
        <v>380491.14489999996</v>
      </c>
      <c r="AT7" s="44">
        <f t="shared" si="13"/>
        <v>48.13127868232938</v>
      </c>
      <c r="AU7" s="44">
        <f aca="true" t="shared" si="24" ref="AU7:AU58">AS7/AQ7*100</f>
        <v>102.1485623790728</v>
      </c>
      <c r="AV7" s="48">
        <v>27752.255</v>
      </c>
      <c r="AW7" s="48">
        <v>95939.6</v>
      </c>
      <c r="AX7" s="48">
        <v>47010.404</v>
      </c>
      <c r="AY7" s="44">
        <f t="shared" si="14"/>
        <v>49</v>
      </c>
      <c r="AZ7" s="44">
        <f aca="true" t="shared" si="25" ref="AZ7:AZ57">_xlfn.IFERROR(AX7/AV7*100,0)</f>
        <v>169.393096164618</v>
      </c>
      <c r="BA7" s="46">
        <v>44027.75494</v>
      </c>
      <c r="BB7" s="46">
        <v>141471.47569</v>
      </c>
      <c r="BC7" s="46">
        <v>12894.35</v>
      </c>
      <c r="BD7" s="44">
        <f t="shared" si="15"/>
        <v>9.114452179925516</v>
      </c>
      <c r="BE7" s="45">
        <f aca="true" t="shared" si="26" ref="BE7:BE57">BC7/BA7*100</f>
        <v>29.28686692649244</v>
      </c>
      <c r="BF7" s="46">
        <v>298920.834</v>
      </c>
      <c r="BG7" s="46">
        <v>549026.86365</v>
      </c>
      <c r="BH7" s="46">
        <v>316496.5169</v>
      </c>
      <c r="BI7" s="44">
        <f t="shared" si="16"/>
        <v>57.6468180073906</v>
      </c>
      <c r="BJ7" s="44">
        <f aca="true" t="shared" si="27" ref="BJ7:BJ58">BH7/BF7*100</f>
        <v>105.87971158276643</v>
      </c>
      <c r="BK7" s="49">
        <v>1787.16376</v>
      </c>
      <c r="BL7" s="49">
        <v>4089.874</v>
      </c>
      <c r="BM7" s="49">
        <v>4089.874</v>
      </c>
      <c r="BN7" s="45">
        <f t="shared" si="17"/>
        <v>100</v>
      </c>
      <c r="BO7" s="45">
        <f aca="true" t="shared" si="28" ref="BO7:BO57">_xlfn.IFERROR(BM7/BK7*100,0)</f>
        <v>228.8471874563974</v>
      </c>
      <c r="BP7" s="49">
        <v>-11416.15079</v>
      </c>
      <c r="BQ7" s="49">
        <v>-11403.867590000002</v>
      </c>
      <c r="BR7" s="45">
        <f aca="true" t="shared" si="29" ref="BR7:BR57">_xlfn.IFERROR(BQ7/BP7*100,0)</f>
        <v>99.89240506519275</v>
      </c>
      <c r="BS7" s="49">
        <v>0</v>
      </c>
      <c r="BT7" s="49">
        <v>0</v>
      </c>
      <c r="BU7" s="49">
        <v>0</v>
      </c>
      <c r="BV7" s="49">
        <v>546.99045</v>
      </c>
      <c r="BW7" s="49"/>
      <c r="BX7" s="49">
        <v>0</v>
      </c>
      <c r="BY7" s="45">
        <f t="shared" si="18"/>
        <v>0</v>
      </c>
      <c r="BZ7" s="45">
        <f t="shared" si="19"/>
        <v>0</v>
      </c>
      <c r="CA7" s="45">
        <f t="shared" si="20"/>
        <v>0</v>
      </c>
      <c r="CB7" s="91">
        <f aca="true" t="shared" si="30" ref="CB7:CB57">CD7+CE7+CF7+CC7</f>
        <v>0</v>
      </c>
      <c r="CC7" s="91">
        <v>0</v>
      </c>
      <c r="CD7" s="91">
        <v>0</v>
      </c>
      <c r="CE7" s="91">
        <v>0</v>
      </c>
      <c r="CF7" s="91">
        <v>0</v>
      </c>
      <c r="CG7" s="91">
        <f t="shared" si="21"/>
        <v>0</v>
      </c>
      <c r="CH7" s="91"/>
      <c r="CI7" s="91">
        <v>0</v>
      </c>
      <c r="CJ7" s="91">
        <v>0</v>
      </c>
      <c r="CK7" s="91">
        <v>0</v>
      </c>
      <c r="CL7" s="92">
        <f aca="true" t="shared" si="31" ref="CL7:CL57">IF(ISERROR(CG7/CB7)=TRUE,"",CG7/CB7*100)</f>
      </c>
      <c r="CM7" s="92">
        <f aca="true" t="shared" si="32" ref="CM7:CM58">IF(ISERROR(CH7/CC7)=TRUE,"",CH7/CC7*100)</f>
      </c>
      <c r="CN7" s="92">
        <f aca="true" t="shared" si="33" ref="CN7:CN57">IF(ISERROR(CI7/CD7)=TRUE,"",CI7/CD7*100)</f>
      </c>
      <c r="CO7" s="92">
        <f aca="true" t="shared" si="34" ref="CO7:CO57">IF(ISERROR(CJ7/CE7)=TRUE,"",CJ7/CE7*100)</f>
      </c>
      <c r="CP7" s="92">
        <f t="shared" si="22"/>
      </c>
    </row>
    <row r="8" spans="1:94" ht="12.75">
      <c r="A8" s="54" t="s">
        <v>8</v>
      </c>
      <c r="B8" s="55" t="s">
        <v>9</v>
      </c>
      <c r="C8" s="56">
        <v>224241.63616</v>
      </c>
      <c r="D8" s="56">
        <v>473755.8539</v>
      </c>
      <c r="E8" s="56">
        <v>241336.77127</v>
      </c>
      <c r="F8" s="57">
        <f t="shared" si="0"/>
        <v>50.94116922952918</v>
      </c>
      <c r="G8" s="57">
        <f t="shared" si="1"/>
        <v>107.62353299001188</v>
      </c>
      <c r="H8" s="56">
        <v>47082.46306</v>
      </c>
      <c r="I8" s="56">
        <v>123446.1</v>
      </c>
      <c r="J8" s="56">
        <v>65379.80014</v>
      </c>
      <c r="K8" s="58">
        <f t="shared" si="2"/>
        <v>52.96222411238589</v>
      </c>
      <c r="L8" s="59">
        <f t="shared" si="3"/>
        <v>138.8623191966032</v>
      </c>
      <c r="M8" s="60">
        <v>41424.74086</v>
      </c>
      <c r="N8" s="60">
        <v>1889.2904099999998</v>
      </c>
      <c r="O8" s="60">
        <v>2174.5691699999998</v>
      </c>
      <c r="P8" s="60">
        <v>222979.405</v>
      </c>
      <c r="Q8" s="60">
        <v>480072.82493</v>
      </c>
      <c r="R8" s="60">
        <v>231991.36476</v>
      </c>
      <c r="S8" s="58">
        <f t="shared" si="4"/>
        <v>48.324202644427324</v>
      </c>
      <c r="T8" s="59">
        <f t="shared" si="5"/>
        <v>104.04161082051502</v>
      </c>
      <c r="U8" s="60">
        <f t="shared" si="6"/>
        <v>9345.40651</v>
      </c>
      <c r="V8" s="60">
        <v>237779.377</v>
      </c>
      <c r="W8" s="60">
        <v>120416.61986</v>
      </c>
      <c r="X8" s="59">
        <f t="shared" si="7"/>
        <v>50.64216307539573</v>
      </c>
      <c r="Y8" s="60">
        <v>63665.066</v>
      </c>
      <c r="Z8" s="60">
        <v>31987.50263</v>
      </c>
      <c r="AA8" s="59">
        <f t="shared" si="8"/>
        <v>50.2434139155687</v>
      </c>
      <c r="AB8" s="59">
        <v>0</v>
      </c>
      <c r="AC8" s="59">
        <v>0</v>
      </c>
      <c r="AD8" s="59">
        <f t="shared" si="9"/>
        <v>0</v>
      </c>
      <c r="AE8" s="60">
        <v>13175.882150000001</v>
      </c>
      <c r="AF8" s="60">
        <v>2460.1708399999998</v>
      </c>
      <c r="AG8" s="59">
        <f t="shared" si="10"/>
        <v>18.671773259599163</v>
      </c>
      <c r="AH8" s="60">
        <v>4552.53514</v>
      </c>
      <c r="AI8" s="60">
        <v>2112.89702</v>
      </c>
      <c r="AJ8" s="59">
        <f t="shared" si="11"/>
        <v>46.411437913689554</v>
      </c>
      <c r="AK8" s="60">
        <v>1600.1</v>
      </c>
      <c r="AL8" s="60">
        <v>736.27</v>
      </c>
      <c r="AM8" s="59">
        <f t="shared" si="12"/>
        <v>46.01399912505468</v>
      </c>
      <c r="AN8" s="60">
        <v>0.4</v>
      </c>
      <c r="AO8" s="59">
        <v>0.38629</v>
      </c>
      <c r="AP8" s="59">
        <f t="shared" si="23"/>
        <v>96.5725</v>
      </c>
      <c r="AQ8" s="60">
        <v>177078.83184</v>
      </c>
      <c r="AR8" s="60">
        <v>364089.98567</v>
      </c>
      <c r="AS8" s="60">
        <v>189919.93591</v>
      </c>
      <c r="AT8" s="59">
        <f t="shared" si="13"/>
        <v>52.162911199138996</v>
      </c>
      <c r="AU8" s="59">
        <f t="shared" si="24"/>
        <v>107.25163134213727</v>
      </c>
      <c r="AV8" s="63">
        <v>44239.315</v>
      </c>
      <c r="AW8" s="63">
        <v>109851.95</v>
      </c>
      <c r="AX8" s="63">
        <v>53827.4555</v>
      </c>
      <c r="AY8" s="59">
        <f t="shared" si="14"/>
        <v>49</v>
      </c>
      <c r="AZ8" s="59">
        <f t="shared" si="25"/>
        <v>121.67334756426493</v>
      </c>
      <c r="BA8" s="56">
        <v>18495.89984</v>
      </c>
      <c r="BB8" s="56">
        <v>33551.93663</v>
      </c>
      <c r="BC8" s="56">
        <v>7010.49</v>
      </c>
      <c r="BD8" s="59">
        <f t="shared" si="15"/>
        <v>20.894442181712</v>
      </c>
      <c r="BE8" s="61">
        <f t="shared" si="26"/>
        <v>37.90294097959389</v>
      </c>
      <c r="BF8" s="56">
        <v>113609.617</v>
      </c>
      <c r="BG8" s="56">
        <v>217066.77396000002</v>
      </c>
      <c r="BH8" s="56">
        <v>125462.66533</v>
      </c>
      <c r="BI8" s="59">
        <f t="shared" si="16"/>
        <v>57.79911086397757</v>
      </c>
      <c r="BJ8" s="59">
        <f t="shared" si="27"/>
        <v>110.43313818230722</v>
      </c>
      <c r="BK8" s="62">
        <v>734</v>
      </c>
      <c r="BL8" s="62">
        <v>3619.32508</v>
      </c>
      <c r="BM8" s="62">
        <v>3619.32508</v>
      </c>
      <c r="BN8" s="61">
        <f t="shared" si="17"/>
        <v>100</v>
      </c>
      <c r="BO8" s="61">
        <f t="shared" si="28"/>
        <v>493.09605994550407</v>
      </c>
      <c r="BP8" s="62">
        <v>-13780.23177</v>
      </c>
      <c r="BQ8" s="62">
        <v>-14082.16478</v>
      </c>
      <c r="BR8" s="61">
        <f t="shared" si="29"/>
        <v>102.19105901148424</v>
      </c>
      <c r="BS8" s="62">
        <v>0</v>
      </c>
      <c r="BT8" s="62">
        <v>0</v>
      </c>
      <c r="BU8" s="62">
        <v>0</v>
      </c>
      <c r="BV8" s="62">
        <v>0</v>
      </c>
      <c r="BW8" s="62"/>
      <c r="BX8" s="62">
        <v>0</v>
      </c>
      <c r="BY8" s="61">
        <f t="shared" si="18"/>
        <v>0</v>
      </c>
      <c r="BZ8" s="61">
        <f t="shared" si="19"/>
        <v>0</v>
      </c>
      <c r="CA8" s="61">
        <f t="shared" si="20"/>
        <v>0</v>
      </c>
      <c r="CB8" s="89">
        <f t="shared" si="30"/>
        <v>1000</v>
      </c>
      <c r="CC8" s="89">
        <v>0</v>
      </c>
      <c r="CD8" s="89">
        <v>1000</v>
      </c>
      <c r="CE8" s="89">
        <v>0</v>
      </c>
      <c r="CF8" s="89">
        <v>0</v>
      </c>
      <c r="CG8" s="89">
        <f t="shared" si="21"/>
        <v>0</v>
      </c>
      <c r="CH8" s="89">
        <v>0</v>
      </c>
      <c r="CI8" s="89">
        <v>0</v>
      </c>
      <c r="CJ8" s="89">
        <v>0</v>
      </c>
      <c r="CK8" s="89">
        <v>0</v>
      </c>
      <c r="CL8" s="90">
        <f t="shared" si="31"/>
        <v>0</v>
      </c>
      <c r="CM8" s="90">
        <f t="shared" si="32"/>
      </c>
      <c r="CN8" s="90">
        <f t="shared" si="33"/>
        <v>0</v>
      </c>
      <c r="CO8" s="90">
        <f t="shared" si="34"/>
      </c>
      <c r="CP8" s="90">
        <f t="shared" si="22"/>
      </c>
    </row>
    <row r="9" spans="1:94" ht="12.75">
      <c r="A9" s="13" t="s">
        <v>10</v>
      </c>
      <c r="B9" s="14" t="s">
        <v>11</v>
      </c>
      <c r="C9" s="46">
        <v>190320.50354</v>
      </c>
      <c r="D9" s="46">
        <v>398827.69029</v>
      </c>
      <c r="E9" s="46">
        <v>206596.72345</v>
      </c>
      <c r="F9" s="43">
        <f t="shared" si="0"/>
        <v>51.80099789454867</v>
      </c>
      <c r="G9" s="43">
        <f t="shared" si="1"/>
        <v>108.55200548929777</v>
      </c>
      <c r="H9" s="46">
        <v>47294.53071</v>
      </c>
      <c r="I9" s="46">
        <v>107846.7038</v>
      </c>
      <c r="J9" s="46">
        <v>54173.984240000005</v>
      </c>
      <c r="K9" s="42">
        <f t="shared" si="2"/>
        <v>50.23239684771896</v>
      </c>
      <c r="L9" s="44">
        <f t="shared" si="3"/>
        <v>114.54598116679358</v>
      </c>
      <c r="M9" s="47">
        <v>39817.23241</v>
      </c>
      <c r="N9" s="47">
        <v>1397.42517</v>
      </c>
      <c r="O9" s="47">
        <v>2533.24927</v>
      </c>
      <c r="P9" s="47">
        <v>188814.36119999998</v>
      </c>
      <c r="Q9" s="47">
        <v>408782.46811</v>
      </c>
      <c r="R9" s="47">
        <v>208134.23386</v>
      </c>
      <c r="S9" s="42">
        <f t="shared" si="4"/>
        <v>50.91564587451749</v>
      </c>
      <c r="T9" s="44">
        <f t="shared" si="5"/>
        <v>110.23220508080718</v>
      </c>
      <c r="U9" s="47">
        <f t="shared" si="6"/>
        <v>-1537.5104100000171</v>
      </c>
      <c r="V9" s="47">
        <v>189592.75846</v>
      </c>
      <c r="W9" s="47">
        <v>107084.03834</v>
      </c>
      <c r="X9" s="44">
        <f t="shared" si="7"/>
        <v>56.48108040085952</v>
      </c>
      <c r="Y9" s="47">
        <v>39122.38389</v>
      </c>
      <c r="Z9" s="47">
        <v>20374.897719999997</v>
      </c>
      <c r="AA9" s="44">
        <f t="shared" si="8"/>
        <v>52.07989824262215</v>
      </c>
      <c r="AB9" s="44">
        <v>0</v>
      </c>
      <c r="AC9" s="44">
        <v>0</v>
      </c>
      <c r="AD9" s="44">
        <f t="shared" si="9"/>
        <v>0</v>
      </c>
      <c r="AE9" s="47">
        <v>11497.04606</v>
      </c>
      <c r="AF9" s="47">
        <v>4996.43761</v>
      </c>
      <c r="AG9" s="44">
        <f t="shared" si="10"/>
        <v>43.45844649073277</v>
      </c>
      <c r="AH9" s="47">
        <v>3307.807</v>
      </c>
      <c r="AI9" s="47">
        <v>1898.02807</v>
      </c>
      <c r="AJ9" s="44">
        <f t="shared" si="11"/>
        <v>57.38025434978523</v>
      </c>
      <c r="AK9" s="47">
        <v>1771.75</v>
      </c>
      <c r="AL9" s="47">
        <v>835.13</v>
      </c>
      <c r="AM9" s="44">
        <f t="shared" si="12"/>
        <v>47.13588260194722</v>
      </c>
      <c r="AN9" s="47">
        <v>0.34637</v>
      </c>
      <c r="AO9" s="47">
        <v>0.34637</v>
      </c>
      <c r="AP9" s="44">
        <f t="shared" si="23"/>
        <v>100</v>
      </c>
      <c r="AQ9" s="47">
        <v>142940.43905000002</v>
      </c>
      <c r="AR9" s="47">
        <v>294074.1649</v>
      </c>
      <c r="AS9" s="47">
        <v>154537.80208999998</v>
      </c>
      <c r="AT9" s="44">
        <f t="shared" si="13"/>
        <v>52.55062175983757</v>
      </c>
      <c r="AU9" s="44">
        <f t="shared" si="24"/>
        <v>108.11342340703408</v>
      </c>
      <c r="AV9" s="48">
        <v>44498.9975</v>
      </c>
      <c r="AW9" s="48">
        <v>99970.4</v>
      </c>
      <c r="AX9" s="48">
        <v>53985.496</v>
      </c>
      <c r="AY9" s="44">
        <f t="shared" si="14"/>
        <v>54.00148043820971</v>
      </c>
      <c r="AZ9" s="44">
        <f t="shared" si="25"/>
        <v>121.31845442136084</v>
      </c>
      <c r="BA9" s="46">
        <v>5111.15205</v>
      </c>
      <c r="BB9" s="46">
        <v>32431.05798</v>
      </c>
      <c r="BC9" s="46">
        <v>2106.0069399999998</v>
      </c>
      <c r="BD9" s="44">
        <f t="shared" si="15"/>
        <v>6.493796598614695</v>
      </c>
      <c r="BE9" s="45">
        <f t="shared" si="26"/>
        <v>41.204153572382964</v>
      </c>
      <c r="BF9" s="46">
        <v>84862.0895</v>
      </c>
      <c r="BG9" s="46">
        <v>160220.11437999998</v>
      </c>
      <c r="BH9" s="46">
        <v>96993.70661</v>
      </c>
      <c r="BI9" s="44">
        <f t="shared" si="16"/>
        <v>60.53778390143726</v>
      </c>
      <c r="BJ9" s="44">
        <f t="shared" si="27"/>
        <v>114.29568513040206</v>
      </c>
      <c r="BK9" s="49">
        <v>8468.2</v>
      </c>
      <c r="BL9" s="49">
        <v>1452.59254</v>
      </c>
      <c r="BM9" s="49">
        <v>1452.59254</v>
      </c>
      <c r="BN9" s="45">
        <f t="shared" si="17"/>
        <v>100</v>
      </c>
      <c r="BO9" s="45">
        <f t="shared" si="28"/>
        <v>17.1534982640939</v>
      </c>
      <c r="BP9" s="49">
        <v>-3393.17841</v>
      </c>
      <c r="BQ9" s="49">
        <v>-2415.06288</v>
      </c>
      <c r="BR9" s="45">
        <f t="shared" si="29"/>
        <v>71.17406125426808</v>
      </c>
      <c r="BS9" s="49">
        <v>0</v>
      </c>
      <c r="BT9" s="49">
        <v>0</v>
      </c>
      <c r="BU9" s="49">
        <v>0</v>
      </c>
      <c r="BV9" s="49">
        <v>0</v>
      </c>
      <c r="BW9" s="49"/>
      <c r="BX9" s="49">
        <v>0</v>
      </c>
      <c r="BY9" s="45">
        <f t="shared" si="18"/>
        <v>0</v>
      </c>
      <c r="BZ9" s="45">
        <f t="shared" si="19"/>
        <v>0</v>
      </c>
      <c r="CA9" s="45">
        <f t="shared" si="20"/>
        <v>0</v>
      </c>
      <c r="CB9" s="91">
        <f t="shared" si="30"/>
        <v>2819.40585</v>
      </c>
      <c r="CC9" s="91">
        <v>0</v>
      </c>
      <c r="CD9" s="91">
        <v>1846.9</v>
      </c>
      <c r="CE9" s="91">
        <v>0</v>
      </c>
      <c r="CF9" s="91">
        <v>972.50585</v>
      </c>
      <c r="CG9" s="91">
        <f t="shared" si="21"/>
        <v>3371.7921</v>
      </c>
      <c r="CH9" s="91">
        <v>0</v>
      </c>
      <c r="CI9" s="91">
        <v>0</v>
      </c>
      <c r="CJ9" s="91">
        <v>0</v>
      </c>
      <c r="CK9" s="91">
        <v>3371.7921</v>
      </c>
      <c r="CL9" s="92">
        <f t="shared" si="31"/>
        <v>119.5922928229719</v>
      </c>
      <c r="CM9" s="92">
        <f t="shared" si="32"/>
      </c>
      <c r="CN9" s="92">
        <f t="shared" si="33"/>
        <v>0</v>
      </c>
      <c r="CO9" s="92">
        <f t="shared" si="34"/>
      </c>
      <c r="CP9" s="92">
        <f>IF(ISERROR(CK9/CF9)=TRUE,"",CK9/CF9*100)</f>
        <v>346.7117549986975</v>
      </c>
    </row>
    <row r="10" spans="1:94" ht="12.75">
      <c r="A10" s="54" t="s">
        <v>12</v>
      </c>
      <c r="B10" s="55" t="s">
        <v>13</v>
      </c>
      <c r="C10" s="56">
        <v>254091.87306</v>
      </c>
      <c r="D10" s="56">
        <v>548252.5424400001</v>
      </c>
      <c r="E10" s="56">
        <v>283802.42469</v>
      </c>
      <c r="F10" s="57">
        <f t="shared" si="0"/>
        <v>51.76490808905987</v>
      </c>
      <c r="G10" s="57">
        <f t="shared" si="1"/>
        <v>111.69283821328055</v>
      </c>
      <c r="H10" s="56">
        <v>64419.05046</v>
      </c>
      <c r="I10" s="56">
        <v>140556.5</v>
      </c>
      <c r="J10" s="56">
        <v>71186.45484</v>
      </c>
      <c r="K10" s="58">
        <f t="shared" si="2"/>
        <v>50.646149299392064</v>
      </c>
      <c r="L10" s="59">
        <f t="shared" si="3"/>
        <v>110.50528427798253</v>
      </c>
      <c r="M10" s="60">
        <v>55000.19642</v>
      </c>
      <c r="N10" s="60">
        <v>2385.86401</v>
      </c>
      <c r="O10" s="60">
        <v>1959.35255</v>
      </c>
      <c r="P10" s="60">
        <v>258506.05975</v>
      </c>
      <c r="Q10" s="60">
        <v>583280.97085</v>
      </c>
      <c r="R10" s="60">
        <v>294004.40929000004</v>
      </c>
      <c r="S10" s="58">
        <f t="shared" si="4"/>
        <v>50.40528047084326</v>
      </c>
      <c r="T10" s="59">
        <f t="shared" si="5"/>
        <v>113.73211505151188</v>
      </c>
      <c r="U10" s="60">
        <f t="shared" si="6"/>
        <v>-10201.984600000025</v>
      </c>
      <c r="V10" s="60">
        <v>255379.75303999998</v>
      </c>
      <c r="W10" s="60">
        <v>144115.82062</v>
      </c>
      <c r="X10" s="59">
        <f t="shared" si="7"/>
        <v>56.43196804150219</v>
      </c>
      <c r="Y10" s="60">
        <v>70021.61416</v>
      </c>
      <c r="Z10" s="60">
        <v>36054.54952</v>
      </c>
      <c r="AA10" s="59">
        <f t="shared" si="8"/>
        <v>51.490600370358564</v>
      </c>
      <c r="AB10" s="59">
        <v>0</v>
      </c>
      <c r="AC10" s="59">
        <v>0</v>
      </c>
      <c r="AD10" s="59">
        <f t="shared" si="9"/>
        <v>0</v>
      </c>
      <c r="AE10" s="60">
        <v>14197.986130000001</v>
      </c>
      <c r="AF10" s="60">
        <v>6094.84813</v>
      </c>
      <c r="AG10" s="59">
        <f t="shared" si="10"/>
        <v>42.927553768500545</v>
      </c>
      <c r="AH10" s="60">
        <v>3074.25</v>
      </c>
      <c r="AI10" s="60">
        <v>1390.3620600000002</v>
      </c>
      <c r="AJ10" s="59">
        <f t="shared" si="11"/>
        <v>45.22605708709442</v>
      </c>
      <c r="AK10" s="60">
        <v>1762.25</v>
      </c>
      <c r="AL10" s="60">
        <v>930.96</v>
      </c>
      <c r="AM10" s="59">
        <f t="shared" si="12"/>
        <v>52.82791885373812</v>
      </c>
      <c r="AN10" s="60">
        <v>0</v>
      </c>
      <c r="AO10" s="60">
        <v>0</v>
      </c>
      <c r="AP10" s="59">
        <f t="shared" si="23"/>
        <v>0</v>
      </c>
      <c r="AQ10" s="60">
        <v>189575.72897</v>
      </c>
      <c r="AR10" s="60">
        <v>407664.86214000004</v>
      </c>
      <c r="AS10" s="60">
        <v>212784.12255000003</v>
      </c>
      <c r="AT10" s="59">
        <f t="shared" si="13"/>
        <v>52.19584573294076</v>
      </c>
      <c r="AU10" s="59">
        <f t="shared" si="24"/>
        <v>112.24228106946788</v>
      </c>
      <c r="AV10" s="63">
        <v>42568.5975</v>
      </c>
      <c r="AW10" s="63">
        <v>100849.1</v>
      </c>
      <c r="AX10" s="63">
        <v>49416.059</v>
      </c>
      <c r="AY10" s="59">
        <f t="shared" si="14"/>
        <v>49</v>
      </c>
      <c r="AZ10" s="59">
        <f t="shared" si="25"/>
        <v>116.08571083414245</v>
      </c>
      <c r="BA10" s="56">
        <v>13778.978519999999</v>
      </c>
      <c r="BB10" s="56">
        <v>54860.665</v>
      </c>
      <c r="BC10" s="56">
        <v>16634.6706</v>
      </c>
      <c r="BD10" s="59">
        <f t="shared" si="15"/>
        <v>30.321671456224603</v>
      </c>
      <c r="BE10" s="61">
        <f t="shared" si="26"/>
        <v>120.72499115848831</v>
      </c>
      <c r="BF10" s="56">
        <v>132921.15295</v>
      </c>
      <c r="BG10" s="56">
        <v>250948.092</v>
      </c>
      <c r="BH10" s="56">
        <v>145726.38781000001</v>
      </c>
      <c r="BI10" s="59">
        <f t="shared" si="16"/>
        <v>58.07033105874342</v>
      </c>
      <c r="BJ10" s="59">
        <f t="shared" si="27"/>
        <v>109.63370733386346</v>
      </c>
      <c r="BK10" s="62">
        <v>307</v>
      </c>
      <c r="BL10" s="62">
        <v>1007.00514</v>
      </c>
      <c r="BM10" s="62">
        <v>1007.00514</v>
      </c>
      <c r="BN10" s="61">
        <f t="shared" si="17"/>
        <v>100</v>
      </c>
      <c r="BO10" s="61">
        <f t="shared" si="28"/>
        <v>328.0147035830619</v>
      </c>
      <c r="BP10" s="62">
        <v>-168.1527</v>
      </c>
      <c r="BQ10" s="62">
        <v>-168.1527</v>
      </c>
      <c r="BR10" s="62">
        <f t="shared" si="29"/>
        <v>100</v>
      </c>
      <c r="BS10" s="62">
        <v>0</v>
      </c>
      <c r="BT10" s="62">
        <v>0</v>
      </c>
      <c r="BU10" s="62">
        <v>0</v>
      </c>
      <c r="BV10" s="62">
        <v>0</v>
      </c>
      <c r="BW10" s="62"/>
      <c r="BX10" s="62">
        <v>0</v>
      </c>
      <c r="BY10" s="61">
        <f t="shared" si="18"/>
        <v>0</v>
      </c>
      <c r="BZ10" s="61">
        <f t="shared" si="19"/>
        <v>0</v>
      </c>
      <c r="CA10" s="61">
        <f t="shared" si="20"/>
        <v>0</v>
      </c>
      <c r="CB10" s="89">
        <f t="shared" si="30"/>
        <v>1727.77678</v>
      </c>
      <c r="CC10" s="89">
        <v>0</v>
      </c>
      <c r="CD10" s="89">
        <v>0</v>
      </c>
      <c r="CE10" s="89">
        <v>0</v>
      </c>
      <c r="CF10" s="89">
        <v>1727.77678</v>
      </c>
      <c r="CG10" s="89">
        <f t="shared" si="21"/>
        <v>1182.16294</v>
      </c>
      <c r="CH10" s="89">
        <v>0</v>
      </c>
      <c r="CI10" s="89">
        <v>0</v>
      </c>
      <c r="CJ10" s="89">
        <v>0</v>
      </c>
      <c r="CK10" s="89">
        <v>1182.16294</v>
      </c>
      <c r="CL10" s="90">
        <f t="shared" si="31"/>
        <v>68.42104568623732</v>
      </c>
      <c r="CM10" s="90">
        <f t="shared" si="32"/>
      </c>
      <c r="CN10" s="90">
        <f t="shared" si="33"/>
      </c>
      <c r="CO10" s="90">
        <f t="shared" si="34"/>
      </c>
      <c r="CP10" s="90">
        <f t="shared" si="22"/>
        <v>68.42104568623732</v>
      </c>
    </row>
    <row r="11" spans="1:94" ht="12.75">
      <c r="A11" s="13" t="s">
        <v>14</v>
      </c>
      <c r="B11" s="14" t="s">
        <v>15</v>
      </c>
      <c r="C11" s="46">
        <v>299787.91385</v>
      </c>
      <c r="D11" s="46">
        <v>652809.4682799999</v>
      </c>
      <c r="E11" s="46">
        <v>359305.42167</v>
      </c>
      <c r="F11" s="43">
        <f t="shared" si="0"/>
        <v>55.039860652861805</v>
      </c>
      <c r="G11" s="43">
        <f t="shared" si="1"/>
        <v>119.85320457240975</v>
      </c>
      <c r="H11" s="46">
        <v>75206.24728</v>
      </c>
      <c r="I11" s="46">
        <v>170664.484</v>
      </c>
      <c r="J11" s="46">
        <v>83548.61528</v>
      </c>
      <c r="K11" s="42">
        <f t="shared" si="2"/>
        <v>48.95489285280937</v>
      </c>
      <c r="L11" s="44">
        <f t="shared" si="3"/>
        <v>111.09265294004176</v>
      </c>
      <c r="M11" s="47">
        <v>65905.1094</v>
      </c>
      <c r="N11" s="47">
        <v>2012.62833</v>
      </c>
      <c r="O11" s="47">
        <v>2866.7497799999996</v>
      </c>
      <c r="P11" s="47">
        <v>286388.27436000004</v>
      </c>
      <c r="Q11" s="47">
        <v>667273.2884600001</v>
      </c>
      <c r="R11" s="47">
        <v>345565.71917</v>
      </c>
      <c r="S11" s="42">
        <f t="shared" si="4"/>
        <v>51.78773452291655</v>
      </c>
      <c r="T11" s="44">
        <f t="shared" si="5"/>
        <v>120.66336163456603</v>
      </c>
      <c r="U11" s="47">
        <f t="shared" si="6"/>
        <v>13739.702500000014</v>
      </c>
      <c r="V11" s="47">
        <v>249263.813</v>
      </c>
      <c r="W11" s="47">
        <v>127802.81003000001</v>
      </c>
      <c r="X11" s="44">
        <f t="shared" si="7"/>
        <v>51.27210744786288</v>
      </c>
      <c r="Y11" s="47">
        <v>59123.728200000005</v>
      </c>
      <c r="Z11" s="47">
        <v>28322.36596</v>
      </c>
      <c r="AA11" s="44">
        <f t="shared" si="8"/>
        <v>47.90355213086849</v>
      </c>
      <c r="AB11" s="44">
        <v>0</v>
      </c>
      <c r="AC11" s="44">
        <v>0</v>
      </c>
      <c r="AD11" s="44">
        <f t="shared" si="9"/>
        <v>0</v>
      </c>
      <c r="AE11" s="47">
        <v>13081.01223</v>
      </c>
      <c r="AF11" s="47">
        <v>3711.45565</v>
      </c>
      <c r="AG11" s="44">
        <f t="shared" si="10"/>
        <v>28.372847488729853</v>
      </c>
      <c r="AH11" s="47">
        <v>2647.2905</v>
      </c>
      <c r="AI11" s="47">
        <v>995.84927</v>
      </c>
      <c r="AJ11" s="44">
        <f t="shared" si="11"/>
        <v>37.61768003927034</v>
      </c>
      <c r="AK11" s="47">
        <v>2084.9</v>
      </c>
      <c r="AL11" s="47">
        <v>815.18202</v>
      </c>
      <c r="AM11" s="44">
        <f t="shared" si="12"/>
        <v>39.099334260636</v>
      </c>
      <c r="AN11" s="47">
        <v>0</v>
      </c>
      <c r="AO11" s="47">
        <v>0</v>
      </c>
      <c r="AP11" s="44">
        <f t="shared" si="23"/>
        <v>0</v>
      </c>
      <c r="AQ11" s="47">
        <v>225431.00479</v>
      </c>
      <c r="AR11" s="47">
        <v>484060.4722</v>
      </c>
      <c r="AS11" s="47">
        <v>277700.14431</v>
      </c>
      <c r="AT11" s="44">
        <f t="shared" si="13"/>
        <v>57.36889505724033</v>
      </c>
      <c r="AU11" s="44">
        <f t="shared" si="24"/>
        <v>123.18631351028722</v>
      </c>
      <c r="AV11" s="48">
        <v>31501.3825</v>
      </c>
      <c r="AW11" s="48">
        <v>85550.2</v>
      </c>
      <c r="AX11" s="48">
        <v>41919.598</v>
      </c>
      <c r="AY11" s="44">
        <f t="shared" si="14"/>
        <v>49</v>
      </c>
      <c r="AZ11" s="44">
        <f t="shared" si="25"/>
        <v>133.07224849576048</v>
      </c>
      <c r="BA11" s="46">
        <v>3812.6557900000003</v>
      </c>
      <c r="BB11" s="46">
        <v>85936.85948999999</v>
      </c>
      <c r="BC11" s="46">
        <v>54106.469</v>
      </c>
      <c r="BD11" s="44">
        <f t="shared" si="15"/>
        <v>62.96072409569037</v>
      </c>
      <c r="BE11" s="45">
        <f t="shared" si="26"/>
        <v>1419.1280823701106</v>
      </c>
      <c r="BF11" s="46">
        <v>190066.9665</v>
      </c>
      <c r="BG11" s="46">
        <v>310783.72683</v>
      </c>
      <c r="BH11" s="46">
        <v>179884.39143000002</v>
      </c>
      <c r="BI11" s="44">
        <f t="shared" si="16"/>
        <v>57.88089140471552</v>
      </c>
      <c r="BJ11" s="44">
        <f t="shared" si="27"/>
        <v>94.64263819352323</v>
      </c>
      <c r="BK11" s="49">
        <v>50</v>
      </c>
      <c r="BL11" s="49">
        <v>1789.68588</v>
      </c>
      <c r="BM11" s="49">
        <v>1789.68588</v>
      </c>
      <c r="BN11" s="45">
        <f t="shared" si="17"/>
        <v>100</v>
      </c>
      <c r="BO11" s="45">
        <f t="shared" si="28"/>
        <v>3579.37176</v>
      </c>
      <c r="BP11" s="49">
        <v>-1982.48792</v>
      </c>
      <c r="BQ11" s="49">
        <v>-1982.48792</v>
      </c>
      <c r="BR11" s="45">
        <f t="shared" si="29"/>
        <v>100</v>
      </c>
      <c r="BS11" s="49">
        <v>0</v>
      </c>
      <c r="BT11" s="49">
        <v>0</v>
      </c>
      <c r="BU11" s="49">
        <v>0</v>
      </c>
      <c r="BV11" s="49">
        <v>0</v>
      </c>
      <c r="BW11" s="49"/>
      <c r="BX11" s="49">
        <v>0</v>
      </c>
      <c r="BY11" s="45">
        <f t="shared" si="18"/>
        <v>0</v>
      </c>
      <c r="BZ11" s="45">
        <f t="shared" si="19"/>
        <v>0</v>
      </c>
      <c r="CA11" s="45">
        <f t="shared" si="20"/>
        <v>0</v>
      </c>
      <c r="CB11" s="91">
        <f t="shared" si="30"/>
        <v>0</v>
      </c>
      <c r="CC11" s="91">
        <v>0</v>
      </c>
      <c r="CD11" s="91">
        <v>0</v>
      </c>
      <c r="CE11" s="91">
        <v>0</v>
      </c>
      <c r="CF11" s="91">
        <v>0</v>
      </c>
      <c r="CG11" s="91">
        <f t="shared" si="21"/>
        <v>0</v>
      </c>
      <c r="CH11" s="91">
        <v>0</v>
      </c>
      <c r="CI11" s="91">
        <v>0</v>
      </c>
      <c r="CJ11" s="91">
        <v>0</v>
      </c>
      <c r="CK11" s="91">
        <v>0</v>
      </c>
      <c r="CL11" s="92">
        <f t="shared" si="31"/>
      </c>
      <c r="CM11" s="92">
        <f t="shared" si="32"/>
      </c>
      <c r="CN11" s="92">
        <f t="shared" si="33"/>
      </c>
      <c r="CO11" s="92">
        <f t="shared" si="34"/>
      </c>
      <c r="CP11" s="92">
        <f t="shared" si="22"/>
      </c>
    </row>
    <row r="12" spans="1:94" ht="12.75">
      <c r="A12" s="54" t="s">
        <v>16</v>
      </c>
      <c r="B12" s="55" t="s">
        <v>17</v>
      </c>
      <c r="C12" s="56">
        <v>201925.9307</v>
      </c>
      <c r="D12" s="56">
        <v>429813.122</v>
      </c>
      <c r="E12" s="56">
        <v>203897.44158</v>
      </c>
      <c r="F12" s="57">
        <f t="shared" si="0"/>
        <v>47.43862649684298</v>
      </c>
      <c r="G12" s="57">
        <f t="shared" si="1"/>
        <v>100.97635349415775</v>
      </c>
      <c r="H12" s="56">
        <v>52011.5432</v>
      </c>
      <c r="I12" s="56">
        <v>134949.6</v>
      </c>
      <c r="J12" s="56">
        <v>65059.78517</v>
      </c>
      <c r="K12" s="58">
        <f t="shared" si="2"/>
        <v>48.210432020546925</v>
      </c>
      <c r="L12" s="59">
        <f t="shared" si="3"/>
        <v>125.08720404588958</v>
      </c>
      <c r="M12" s="60">
        <v>48475.36875</v>
      </c>
      <c r="N12" s="60">
        <v>1862.74642</v>
      </c>
      <c r="O12" s="60">
        <v>247.70799</v>
      </c>
      <c r="P12" s="60">
        <v>202466.27135</v>
      </c>
      <c r="Q12" s="60">
        <v>436321.0442</v>
      </c>
      <c r="R12" s="60">
        <v>197411.71227000002</v>
      </c>
      <c r="S12" s="58">
        <f t="shared" si="4"/>
        <v>45.244600253457136</v>
      </c>
      <c r="T12" s="59">
        <f t="shared" si="5"/>
        <v>97.50350562278976</v>
      </c>
      <c r="U12" s="60">
        <f t="shared" si="6"/>
        <v>6485.729309999995</v>
      </c>
      <c r="V12" s="60">
        <v>240658.87</v>
      </c>
      <c r="W12" s="60">
        <v>118840.94261</v>
      </c>
      <c r="X12" s="59">
        <f t="shared" si="7"/>
        <v>49.381492820106736</v>
      </c>
      <c r="Y12" s="60">
        <v>67524.4</v>
      </c>
      <c r="Z12" s="60">
        <v>24750.991100000003</v>
      </c>
      <c r="AA12" s="59">
        <f t="shared" si="8"/>
        <v>36.65488490086547</v>
      </c>
      <c r="AB12" s="59">
        <v>0</v>
      </c>
      <c r="AC12" s="59">
        <v>0</v>
      </c>
      <c r="AD12" s="59">
        <f t="shared" si="9"/>
        <v>0</v>
      </c>
      <c r="AE12" s="60">
        <v>13290.762060000001</v>
      </c>
      <c r="AF12" s="60">
        <v>7014.36995</v>
      </c>
      <c r="AG12" s="59">
        <f t="shared" si="10"/>
        <v>52.77628113673416</v>
      </c>
      <c r="AH12" s="60">
        <v>290</v>
      </c>
      <c r="AI12" s="60">
        <v>236.9348</v>
      </c>
      <c r="AJ12" s="59">
        <f t="shared" si="11"/>
        <v>81.7016551724138</v>
      </c>
      <c r="AK12" s="60">
        <v>2867.9</v>
      </c>
      <c r="AL12" s="60">
        <v>1374.24</v>
      </c>
      <c r="AM12" s="59">
        <f t="shared" si="12"/>
        <v>47.91798877227239</v>
      </c>
      <c r="AN12" s="60">
        <v>20</v>
      </c>
      <c r="AO12" s="60">
        <v>2.0608400000000002</v>
      </c>
      <c r="AP12" s="59">
        <f t="shared" si="23"/>
        <v>10.304200000000002</v>
      </c>
      <c r="AQ12" s="60">
        <v>150192.73600000003</v>
      </c>
      <c r="AR12" s="60">
        <v>303516.38313000003</v>
      </c>
      <c r="AS12" s="60">
        <v>148075.03657000003</v>
      </c>
      <c r="AT12" s="59">
        <f t="shared" si="13"/>
        <v>48.78650537509125</v>
      </c>
      <c r="AU12" s="59">
        <f t="shared" si="24"/>
        <v>98.59001208287464</v>
      </c>
      <c r="AV12" s="63">
        <v>39069.5575</v>
      </c>
      <c r="AW12" s="63">
        <v>91411.7</v>
      </c>
      <c r="AX12" s="63">
        <v>44791.733</v>
      </c>
      <c r="AY12" s="59">
        <f t="shared" si="14"/>
        <v>49</v>
      </c>
      <c r="AZ12" s="59">
        <f t="shared" si="25"/>
        <v>114.64612313564082</v>
      </c>
      <c r="BA12" s="56">
        <v>6655.939</v>
      </c>
      <c r="BB12" s="56">
        <v>35844.33542</v>
      </c>
      <c r="BC12" s="56">
        <v>3844.679</v>
      </c>
      <c r="BD12" s="59">
        <f t="shared" si="15"/>
        <v>10.726043473677548</v>
      </c>
      <c r="BE12" s="61">
        <f t="shared" si="26"/>
        <v>57.76313454795784</v>
      </c>
      <c r="BF12" s="56">
        <v>103699.6945</v>
      </c>
      <c r="BG12" s="56">
        <v>174418.48176</v>
      </c>
      <c r="BH12" s="56">
        <v>97596.75862000001</v>
      </c>
      <c r="BI12" s="59">
        <f t="shared" si="16"/>
        <v>55.955514367045836</v>
      </c>
      <c r="BJ12" s="59">
        <f t="shared" si="27"/>
        <v>94.11479859277696</v>
      </c>
      <c r="BK12" s="62">
        <v>767.545</v>
      </c>
      <c r="BL12" s="62">
        <v>1841.8659499999999</v>
      </c>
      <c r="BM12" s="62">
        <v>1841.8659499999999</v>
      </c>
      <c r="BN12" s="61">
        <f t="shared" si="17"/>
        <v>100</v>
      </c>
      <c r="BO12" s="61">
        <f t="shared" si="28"/>
        <v>239.96846438971008</v>
      </c>
      <c r="BP12" s="62">
        <v>-9353.89754</v>
      </c>
      <c r="BQ12" s="62">
        <v>-9267.38016</v>
      </c>
      <c r="BR12" s="61">
        <f t="shared" si="29"/>
        <v>99.07506598580939</v>
      </c>
      <c r="BS12" s="62">
        <v>0</v>
      </c>
      <c r="BT12" s="62">
        <v>0</v>
      </c>
      <c r="BU12" s="62">
        <v>0</v>
      </c>
      <c r="BV12" s="62">
        <v>0</v>
      </c>
      <c r="BW12" s="62"/>
      <c r="BX12" s="62">
        <v>0</v>
      </c>
      <c r="BY12" s="61">
        <f t="shared" si="18"/>
        <v>0</v>
      </c>
      <c r="BZ12" s="61">
        <f t="shared" si="19"/>
        <v>0</v>
      </c>
      <c r="CA12" s="61">
        <f t="shared" si="20"/>
        <v>0</v>
      </c>
      <c r="CB12" s="89">
        <f t="shared" si="30"/>
        <v>4600</v>
      </c>
      <c r="CC12" s="89">
        <v>0</v>
      </c>
      <c r="CD12" s="89">
        <v>4600</v>
      </c>
      <c r="CE12" s="89">
        <v>0</v>
      </c>
      <c r="CF12" s="89">
        <v>0</v>
      </c>
      <c r="CG12" s="89">
        <f t="shared" si="21"/>
        <v>2100</v>
      </c>
      <c r="CH12" s="89">
        <v>0</v>
      </c>
      <c r="CI12" s="89">
        <v>2100</v>
      </c>
      <c r="CJ12" s="89">
        <v>0</v>
      </c>
      <c r="CK12" s="89">
        <v>0</v>
      </c>
      <c r="CL12" s="90">
        <f t="shared" si="31"/>
        <v>45.65217391304348</v>
      </c>
      <c r="CM12" s="90">
        <f t="shared" si="32"/>
      </c>
      <c r="CN12" s="90">
        <f t="shared" si="33"/>
        <v>45.65217391304348</v>
      </c>
      <c r="CO12" s="90">
        <f t="shared" si="34"/>
      </c>
      <c r="CP12" s="90">
        <f t="shared" si="22"/>
      </c>
    </row>
    <row r="13" spans="1:94" ht="12.75">
      <c r="A13" s="13" t="s">
        <v>18</v>
      </c>
      <c r="B13" s="14" t="s">
        <v>19</v>
      </c>
      <c r="C13" s="46">
        <v>272261.50629000005</v>
      </c>
      <c r="D13" s="46">
        <v>574600.16278</v>
      </c>
      <c r="E13" s="46">
        <v>280905.25199</v>
      </c>
      <c r="F13" s="43">
        <f t="shared" si="0"/>
        <v>48.887081867665884</v>
      </c>
      <c r="G13" s="43">
        <f t="shared" si="1"/>
        <v>103.17479537147388</v>
      </c>
      <c r="H13" s="46">
        <v>76341.07006999999</v>
      </c>
      <c r="I13" s="46">
        <v>180531.405</v>
      </c>
      <c r="J13" s="46">
        <v>82706.54912000001</v>
      </c>
      <c r="K13" s="42">
        <f t="shared" si="2"/>
        <v>45.81283191143392</v>
      </c>
      <c r="L13" s="44">
        <f t="shared" si="3"/>
        <v>108.33821040779658</v>
      </c>
      <c r="M13" s="47">
        <v>56350.8951</v>
      </c>
      <c r="N13" s="47">
        <v>2626.8777099999998</v>
      </c>
      <c r="O13" s="47">
        <v>4813.77865</v>
      </c>
      <c r="P13" s="47">
        <v>259272.54525</v>
      </c>
      <c r="Q13" s="47">
        <v>588592.0272799999</v>
      </c>
      <c r="R13" s="47">
        <v>276648.89562</v>
      </c>
      <c r="S13" s="42">
        <f t="shared" si="4"/>
        <v>47.001808179164314</v>
      </c>
      <c r="T13" s="44">
        <f t="shared" si="5"/>
        <v>106.70196312272289</v>
      </c>
      <c r="U13" s="47">
        <f t="shared" si="6"/>
        <v>4256.356369999994</v>
      </c>
      <c r="V13" s="47">
        <v>293211.159</v>
      </c>
      <c r="W13" s="47">
        <v>156289.74526</v>
      </c>
      <c r="X13" s="44">
        <f t="shared" si="7"/>
        <v>53.302795771152766</v>
      </c>
      <c r="Y13" s="47">
        <v>71411.068</v>
      </c>
      <c r="Z13" s="47">
        <v>34878.57635</v>
      </c>
      <c r="AA13" s="44">
        <f t="shared" si="8"/>
        <v>48.84197551841684</v>
      </c>
      <c r="AB13" s="44">
        <v>0</v>
      </c>
      <c r="AC13" s="44">
        <v>0</v>
      </c>
      <c r="AD13" s="44">
        <f t="shared" si="9"/>
        <v>0</v>
      </c>
      <c r="AE13" s="47">
        <v>18195.03023</v>
      </c>
      <c r="AF13" s="47">
        <v>6942.69395</v>
      </c>
      <c r="AG13" s="44">
        <f t="shared" si="10"/>
        <v>38.15708939330517</v>
      </c>
      <c r="AH13" s="47">
        <v>758.574</v>
      </c>
      <c r="AI13" s="47">
        <v>223.75768</v>
      </c>
      <c r="AJ13" s="44">
        <f t="shared" si="11"/>
        <v>29.49714596071049</v>
      </c>
      <c r="AK13" s="47">
        <v>2004.5</v>
      </c>
      <c r="AL13" s="47">
        <v>1075.7483300000001</v>
      </c>
      <c r="AM13" s="44">
        <f t="shared" si="12"/>
        <v>53.66666650037416</v>
      </c>
      <c r="AN13" s="47">
        <v>5</v>
      </c>
      <c r="AO13" s="47">
        <v>2.49316</v>
      </c>
      <c r="AP13" s="44">
        <f t="shared" si="23"/>
        <v>49.8632</v>
      </c>
      <c r="AQ13" s="47">
        <v>196080.99972000002</v>
      </c>
      <c r="AR13" s="47">
        <v>395660.87636</v>
      </c>
      <c r="AS13" s="47">
        <v>200832.56545000002</v>
      </c>
      <c r="AT13" s="44">
        <f t="shared" si="13"/>
        <v>50.758762730755436</v>
      </c>
      <c r="AU13" s="44">
        <f t="shared" si="24"/>
        <v>102.4232667809656</v>
      </c>
      <c r="AV13" s="48">
        <v>50447.09</v>
      </c>
      <c r="AW13" s="48">
        <v>119765</v>
      </c>
      <c r="AX13" s="48">
        <v>58684.85</v>
      </c>
      <c r="AY13" s="44">
        <f t="shared" si="14"/>
        <v>49</v>
      </c>
      <c r="AZ13" s="44">
        <f t="shared" si="25"/>
        <v>116.32950483367823</v>
      </c>
      <c r="BA13" s="46">
        <v>17259.94002</v>
      </c>
      <c r="BB13" s="46">
        <v>45656.25232</v>
      </c>
      <c r="BC13" s="46">
        <v>15269.960009999999</v>
      </c>
      <c r="BD13" s="44">
        <f t="shared" si="15"/>
        <v>33.44549592676685</v>
      </c>
      <c r="BE13" s="45">
        <f t="shared" si="26"/>
        <v>88.47052766293449</v>
      </c>
      <c r="BF13" s="46">
        <v>127299.56970000001</v>
      </c>
      <c r="BG13" s="46">
        <v>227507.26919</v>
      </c>
      <c r="BH13" s="46">
        <v>124145.40059</v>
      </c>
      <c r="BI13" s="44">
        <f t="shared" si="16"/>
        <v>54.56766328038576</v>
      </c>
      <c r="BJ13" s="44">
        <f t="shared" si="27"/>
        <v>97.5222468407134</v>
      </c>
      <c r="BK13" s="49">
        <v>1074.4</v>
      </c>
      <c r="BL13" s="49">
        <v>2732.35485</v>
      </c>
      <c r="BM13" s="49">
        <v>2732.35485</v>
      </c>
      <c r="BN13" s="45">
        <f t="shared" si="17"/>
        <v>100</v>
      </c>
      <c r="BO13" s="45">
        <f t="shared" si="28"/>
        <v>254.31448715562172</v>
      </c>
      <c r="BP13" s="49">
        <v>-2633.86258</v>
      </c>
      <c r="BQ13" s="49">
        <v>-2633.86258</v>
      </c>
      <c r="BR13" s="45">
        <f t="shared" si="29"/>
        <v>100</v>
      </c>
      <c r="BS13" s="49">
        <v>0</v>
      </c>
      <c r="BT13" s="49">
        <v>0</v>
      </c>
      <c r="BU13" s="49">
        <v>0</v>
      </c>
      <c r="BV13" s="49">
        <v>0</v>
      </c>
      <c r="BW13" s="49"/>
      <c r="BX13" s="49">
        <v>0</v>
      </c>
      <c r="BY13" s="45">
        <f t="shared" si="18"/>
        <v>0</v>
      </c>
      <c r="BZ13" s="45">
        <f t="shared" si="19"/>
        <v>0</v>
      </c>
      <c r="CA13" s="45">
        <f t="shared" si="20"/>
        <v>0</v>
      </c>
      <c r="CB13" s="91">
        <f t="shared" si="30"/>
        <v>5000</v>
      </c>
      <c r="CC13" s="91">
        <v>0</v>
      </c>
      <c r="CD13" s="91">
        <v>5000</v>
      </c>
      <c r="CE13" s="91">
        <v>0</v>
      </c>
      <c r="CF13" s="91">
        <v>0</v>
      </c>
      <c r="CG13" s="91">
        <f t="shared" si="21"/>
        <v>5000</v>
      </c>
      <c r="CH13" s="91">
        <v>0</v>
      </c>
      <c r="CI13" s="91">
        <v>5000</v>
      </c>
      <c r="CJ13" s="91">
        <v>0</v>
      </c>
      <c r="CK13" s="91">
        <v>0</v>
      </c>
      <c r="CL13" s="92">
        <f t="shared" si="31"/>
        <v>100</v>
      </c>
      <c r="CM13" s="92">
        <f t="shared" si="32"/>
      </c>
      <c r="CN13" s="92">
        <f t="shared" si="33"/>
        <v>100</v>
      </c>
      <c r="CO13" s="92">
        <f t="shared" si="34"/>
      </c>
      <c r="CP13" s="92">
        <f t="shared" si="22"/>
      </c>
    </row>
    <row r="14" spans="1:94" ht="12.75">
      <c r="A14" s="54" t="s">
        <v>20</v>
      </c>
      <c r="B14" s="55" t="s">
        <v>21</v>
      </c>
      <c r="C14" s="56">
        <v>246370.17105</v>
      </c>
      <c r="D14" s="56">
        <v>482082.3435</v>
      </c>
      <c r="E14" s="56">
        <v>254974.92531999998</v>
      </c>
      <c r="F14" s="57">
        <f t="shared" si="0"/>
        <v>52.89032646764006</v>
      </c>
      <c r="G14" s="57">
        <f t="shared" si="1"/>
        <v>103.49261204525189</v>
      </c>
      <c r="H14" s="56">
        <v>57300.995390000004</v>
      </c>
      <c r="I14" s="56">
        <v>128490</v>
      </c>
      <c r="J14" s="56">
        <v>61564.57218</v>
      </c>
      <c r="K14" s="58">
        <f t="shared" si="2"/>
        <v>47.913901611020314</v>
      </c>
      <c r="L14" s="59">
        <f t="shared" si="3"/>
        <v>107.44066793426781</v>
      </c>
      <c r="M14" s="60">
        <v>47249.14116</v>
      </c>
      <c r="N14" s="60">
        <v>2842.76629</v>
      </c>
      <c r="O14" s="60">
        <v>2731.89358</v>
      </c>
      <c r="P14" s="60">
        <v>244273.62008000002</v>
      </c>
      <c r="Q14" s="60">
        <v>499164.09941</v>
      </c>
      <c r="R14" s="60">
        <v>241741.87866</v>
      </c>
      <c r="S14" s="58">
        <f t="shared" si="4"/>
        <v>48.42933995969123</v>
      </c>
      <c r="T14" s="59">
        <f t="shared" si="5"/>
        <v>98.96356331102356</v>
      </c>
      <c r="U14" s="60">
        <f t="shared" si="6"/>
        <v>13233.046659999993</v>
      </c>
      <c r="V14" s="60">
        <v>278604.87999</v>
      </c>
      <c r="W14" s="60">
        <v>148096.64754</v>
      </c>
      <c r="X14" s="59">
        <f t="shared" si="7"/>
        <v>53.15651597535393</v>
      </c>
      <c r="Y14" s="60">
        <v>56111.73</v>
      </c>
      <c r="Z14" s="60">
        <v>27785.368039999998</v>
      </c>
      <c r="AA14" s="59">
        <f t="shared" si="8"/>
        <v>49.51793152697305</v>
      </c>
      <c r="AB14" s="59">
        <v>0</v>
      </c>
      <c r="AC14" s="59">
        <v>0</v>
      </c>
      <c r="AD14" s="59">
        <f t="shared" si="9"/>
        <v>0</v>
      </c>
      <c r="AE14" s="60">
        <v>12060.20001</v>
      </c>
      <c r="AF14" s="60">
        <v>4945.51017</v>
      </c>
      <c r="AG14" s="59">
        <f t="shared" si="10"/>
        <v>41.00686693337849</v>
      </c>
      <c r="AH14" s="60">
        <v>3163.7</v>
      </c>
      <c r="AI14" s="60">
        <v>1689.39769</v>
      </c>
      <c r="AJ14" s="59">
        <f t="shared" si="11"/>
        <v>53.39942756898568</v>
      </c>
      <c r="AK14" s="60">
        <v>1932.1</v>
      </c>
      <c r="AL14" s="60">
        <v>869.445</v>
      </c>
      <c r="AM14" s="59">
        <f t="shared" si="12"/>
        <v>45.00000000000001</v>
      </c>
      <c r="AN14" s="60">
        <v>5.4</v>
      </c>
      <c r="AO14" s="60">
        <v>2.59286</v>
      </c>
      <c r="AP14" s="59">
        <f t="shared" si="23"/>
        <v>48.01592592592592</v>
      </c>
      <c r="AQ14" s="60">
        <v>188908.77055000002</v>
      </c>
      <c r="AR14" s="60">
        <v>353224.84141000005</v>
      </c>
      <c r="AS14" s="60">
        <v>192950.0062</v>
      </c>
      <c r="AT14" s="59">
        <f t="shared" si="13"/>
        <v>54.62526515116654</v>
      </c>
      <c r="AU14" s="59">
        <f t="shared" si="24"/>
        <v>102.1392525282093</v>
      </c>
      <c r="AV14" s="63">
        <v>48412.1425</v>
      </c>
      <c r="AW14" s="63">
        <v>119046.301</v>
      </c>
      <c r="AX14" s="63">
        <v>58332.687490000004</v>
      </c>
      <c r="AY14" s="59">
        <f t="shared" si="14"/>
        <v>49</v>
      </c>
      <c r="AZ14" s="59">
        <f t="shared" si="25"/>
        <v>120.49185282390673</v>
      </c>
      <c r="BA14" s="56">
        <v>17950.26939</v>
      </c>
      <c r="BB14" s="56">
        <v>31399.33248</v>
      </c>
      <c r="BC14" s="56">
        <v>8041.973</v>
      </c>
      <c r="BD14" s="59">
        <f t="shared" si="15"/>
        <v>25.611923454495038</v>
      </c>
      <c r="BE14" s="61">
        <f t="shared" si="26"/>
        <v>44.8014056239186</v>
      </c>
      <c r="BF14" s="56">
        <v>121504.43190000001</v>
      </c>
      <c r="BG14" s="56">
        <v>201550.10281</v>
      </c>
      <c r="BH14" s="56">
        <v>125346.24059</v>
      </c>
      <c r="BI14" s="59">
        <f t="shared" si="16"/>
        <v>62.19110724451632</v>
      </c>
      <c r="BJ14" s="59">
        <f t="shared" si="27"/>
        <v>103.16186712692246</v>
      </c>
      <c r="BK14" s="62">
        <v>1041.92676</v>
      </c>
      <c r="BL14" s="62">
        <v>1229.1051200000002</v>
      </c>
      <c r="BM14" s="62">
        <v>1229.1051200000002</v>
      </c>
      <c r="BN14" s="61">
        <f t="shared" si="17"/>
        <v>100</v>
      </c>
      <c r="BO14" s="61">
        <f t="shared" si="28"/>
        <v>117.96463697697908</v>
      </c>
      <c r="BP14" s="62">
        <v>-800.10091</v>
      </c>
      <c r="BQ14" s="62">
        <v>-121.58606</v>
      </c>
      <c r="BR14" s="61">
        <f t="shared" si="29"/>
        <v>15.19634067157854</v>
      </c>
      <c r="BS14" s="62">
        <v>0</v>
      </c>
      <c r="BT14" s="62">
        <v>0</v>
      </c>
      <c r="BU14" s="62">
        <v>0</v>
      </c>
      <c r="BV14" s="62">
        <v>0</v>
      </c>
      <c r="BW14" s="62"/>
      <c r="BX14" s="62">
        <v>0</v>
      </c>
      <c r="BY14" s="61">
        <f t="shared" si="18"/>
        <v>0</v>
      </c>
      <c r="BZ14" s="61">
        <f t="shared" si="19"/>
        <v>0</v>
      </c>
      <c r="CA14" s="61">
        <f t="shared" si="20"/>
        <v>0</v>
      </c>
      <c r="CB14" s="89">
        <f t="shared" si="30"/>
        <v>5793.75</v>
      </c>
      <c r="CC14" s="89">
        <v>0</v>
      </c>
      <c r="CD14" s="89">
        <v>5200</v>
      </c>
      <c r="CE14" s="89">
        <v>0</v>
      </c>
      <c r="CF14" s="89">
        <v>593.75</v>
      </c>
      <c r="CG14" s="89">
        <f t="shared" si="21"/>
        <v>5606.40626</v>
      </c>
      <c r="CH14" s="89">
        <v>0</v>
      </c>
      <c r="CI14" s="89">
        <v>5200</v>
      </c>
      <c r="CJ14" s="89">
        <v>0</v>
      </c>
      <c r="CK14" s="89">
        <v>406.40626000000003</v>
      </c>
      <c r="CL14" s="90">
        <f t="shared" si="31"/>
        <v>96.76645108953613</v>
      </c>
      <c r="CM14" s="90">
        <f t="shared" si="32"/>
      </c>
      <c r="CN14" s="90">
        <f t="shared" si="33"/>
        <v>100</v>
      </c>
      <c r="CO14" s="90">
        <f t="shared" si="34"/>
      </c>
      <c r="CP14" s="90">
        <f t="shared" si="22"/>
        <v>68.44737010526316</v>
      </c>
    </row>
    <row r="15" spans="1:94" ht="12.75">
      <c r="A15" s="13" t="s">
        <v>22</v>
      </c>
      <c r="B15" s="14" t="s">
        <v>23</v>
      </c>
      <c r="C15" s="46">
        <v>223532.92669</v>
      </c>
      <c r="D15" s="46">
        <v>474156.54407</v>
      </c>
      <c r="E15" s="46">
        <v>239858.32059000002</v>
      </c>
      <c r="F15" s="43">
        <f t="shared" si="0"/>
        <v>50.58631449671389</v>
      </c>
      <c r="G15" s="43">
        <f t="shared" si="1"/>
        <v>107.30335084935403</v>
      </c>
      <c r="H15" s="46">
        <v>48831.21142</v>
      </c>
      <c r="I15" s="46">
        <v>112826.7</v>
      </c>
      <c r="J15" s="46">
        <v>53378.00742</v>
      </c>
      <c r="K15" s="42">
        <f t="shared" si="2"/>
        <v>47.30973025002061</v>
      </c>
      <c r="L15" s="44">
        <f t="shared" si="3"/>
        <v>109.3112496450124</v>
      </c>
      <c r="M15" s="47">
        <v>36419.688630000004</v>
      </c>
      <c r="N15" s="47">
        <v>3416.41568</v>
      </c>
      <c r="O15" s="47">
        <v>2613.68284</v>
      </c>
      <c r="P15" s="47">
        <v>224154.83868000002</v>
      </c>
      <c r="Q15" s="47">
        <v>487049.83702</v>
      </c>
      <c r="R15" s="47">
        <v>237054.56787</v>
      </c>
      <c r="S15" s="42">
        <f t="shared" si="4"/>
        <v>48.671521855014134</v>
      </c>
      <c r="T15" s="44">
        <f t="shared" si="5"/>
        <v>105.75482968200185</v>
      </c>
      <c r="U15" s="47">
        <f t="shared" si="6"/>
        <v>2803.7527200000186</v>
      </c>
      <c r="V15" s="47">
        <v>251343.925</v>
      </c>
      <c r="W15" s="47">
        <v>134936.01516</v>
      </c>
      <c r="X15" s="44">
        <f t="shared" si="7"/>
        <v>53.68580726985942</v>
      </c>
      <c r="Y15" s="47">
        <v>58188.725</v>
      </c>
      <c r="Z15" s="47">
        <v>26858.47479</v>
      </c>
      <c r="AA15" s="44">
        <f t="shared" si="8"/>
        <v>46.15752414234888</v>
      </c>
      <c r="AB15" s="44">
        <v>0</v>
      </c>
      <c r="AC15" s="44">
        <v>0</v>
      </c>
      <c r="AD15" s="44">
        <f t="shared" si="9"/>
        <v>0</v>
      </c>
      <c r="AE15" s="47">
        <v>15837.134109999999</v>
      </c>
      <c r="AF15" s="47">
        <v>6394.13735</v>
      </c>
      <c r="AG15" s="44">
        <f t="shared" si="10"/>
        <v>40.374333547902246</v>
      </c>
      <c r="AH15" s="47">
        <v>1756.8</v>
      </c>
      <c r="AI15" s="47">
        <v>941.4445</v>
      </c>
      <c r="AJ15" s="44">
        <f t="shared" si="11"/>
        <v>53.58859858834244</v>
      </c>
      <c r="AK15" s="47">
        <v>1947.175</v>
      </c>
      <c r="AL15" s="47">
        <v>888.3475</v>
      </c>
      <c r="AM15" s="44">
        <f t="shared" si="12"/>
        <v>45.62237600626548</v>
      </c>
      <c r="AN15" s="47">
        <v>2.3</v>
      </c>
      <c r="AO15" s="44">
        <v>1.00874</v>
      </c>
      <c r="AP15" s="44">
        <f t="shared" si="23"/>
        <v>43.85826086956522</v>
      </c>
      <c r="AQ15" s="47">
        <v>174776.25887</v>
      </c>
      <c r="AR15" s="47">
        <v>362136.85010000004</v>
      </c>
      <c r="AS15" s="47">
        <v>187287.3192</v>
      </c>
      <c r="AT15" s="44">
        <f t="shared" si="13"/>
        <v>51.717277363041816</v>
      </c>
      <c r="AU15" s="44">
        <f t="shared" si="24"/>
        <v>107.15832940405588</v>
      </c>
      <c r="AV15" s="48">
        <v>59144.6725</v>
      </c>
      <c r="AW15" s="48">
        <v>147976.8</v>
      </c>
      <c r="AX15" s="48">
        <v>72508.632</v>
      </c>
      <c r="AY15" s="44">
        <f t="shared" si="14"/>
        <v>49.00000000000001</v>
      </c>
      <c r="AZ15" s="44">
        <f t="shared" si="25"/>
        <v>122.59537323501115</v>
      </c>
      <c r="BA15" s="46">
        <v>1461.25307</v>
      </c>
      <c r="BB15" s="46">
        <v>10538.89838</v>
      </c>
      <c r="BC15" s="46">
        <v>1889.7733</v>
      </c>
      <c r="BD15" s="44">
        <f t="shared" si="15"/>
        <v>17.931412106471036</v>
      </c>
      <c r="BE15" s="45">
        <f t="shared" si="26"/>
        <v>129.3255315453332</v>
      </c>
      <c r="BF15" s="46">
        <v>112517.3333</v>
      </c>
      <c r="BG15" s="46">
        <v>202507.59691</v>
      </c>
      <c r="BH15" s="46">
        <v>111775.35909</v>
      </c>
      <c r="BI15" s="44">
        <f t="shared" si="16"/>
        <v>55.19563749486201</v>
      </c>
      <c r="BJ15" s="44">
        <f t="shared" si="27"/>
        <v>99.34056896991888</v>
      </c>
      <c r="BK15" s="49">
        <v>1653</v>
      </c>
      <c r="BL15" s="49">
        <v>1113.55481</v>
      </c>
      <c r="BM15" s="49">
        <v>1113.55481</v>
      </c>
      <c r="BN15" s="45">
        <f t="shared" si="17"/>
        <v>100</v>
      </c>
      <c r="BO15" s="45">
        <f t="shared" si="28"/>
        <v>67.3656872353297</v>
      </c>
      <c r="BP15" s="49">
        <v>-807.00603</v>
      </c>
      <c r="BQ15" s="49">
        <v>-807.00603</v>
      </c>
      <c r="BR15" s="45">
        <f t="shared" si="29"/>
        <v>100</v>
      </c>
      <c r="BS15" s="49">
        <v>0</v>
      </c>
      <c r="BT15" s="49">
        <v>0</v>
      </c>
      <c r="BU15" s="49">
        <v>0</v>
      </c>
      <c r="BV15" s="49">
        <v>0</v>
      </c>
      <c r="BW15" s="49"/>
      <c r="BX15" s="49">
        <v>0</v>
      </c>
      <c r="BY15" s="45">
        <f t="shared" si="18"/>
        <v>0</v>
      </c>
      <c r="BZ15" s="45">
        <f t="shared" si="19"/>
        <v>0</v>
      </c>
      <c r="CA15" s="45">
        <f t="shared" si="20"/>
        <v>0</v>
      </c>
      <c r="CB15" s="91">
        <f t="shared" si="30"/>
        <v>2023</v>
      </c>
      <c r="CC15" s="91">
        <v>0</v>
      </c>
      <c r="CD15" s="91">
        <v>2023</v>
      </c>
      <c r="CE15" s="91">
        <v>0</v>
      </c>
      <c r="CF15" s="91">
        <v>0</v>
      </c>
      <c r="CG15" s="91">
        <f t="shared" si="21"/>
        <v>2023</v>
      </c>
      <c r="CH15" s="91">
        <v>0</v>
      </c>
      <c r="CI15" s="91">
        <v>2023</v>
      </c>
      <c r="CJ15" s="91">
        <v>0</v>
      </c>
      <c r="CK15" s="91">
        <v>0</v>
      </c>
      <c r="CL15" s="92">
        <f t="shared" si="31"/>
        <v>100</v>
      </c>
      <c r="CM15" s="92">
        <f t="shared" si="32"/>
      </c>
      <c r="CN15" s="92">
        <f t="shared" si="33"/>
        <v>100</v>
      </c>
      <c r="CO15" s="92">
        <f t="shared" si="34"/>
      </c>
      <c r="CP15" s="92">
        <f t="shared" si="22"/>
      </c>
    </row>
    <row r="16" spans="1:94" ht="12.75">
      <c r="A16" s="54" t="s">
        <v>24</v>
      </c>
      <c r="B16" s="55" t="s">
        <v>25</v>
      </c>
      <c r="C16" s="56">
        <v>275072.82773</v>
      </c>
      <c r="D16" s="56">
        <v>572240.92273</v>
      </c>
      <c r="E16" s="56">
        <v>284689.41261</v>
      </c>
      <c r="F16" s="57">
        <f t="shared" si="0"/>
        <v>49.74992198248023</v>
      </c>
      <c r="G16" s="57">
        <f t="shared" si="1"/>
        <v>103.49601411355658</v>
      </c>
      <c r="H16" s="56">
        <v>67622.98302</v>
      </c>
      <c r="I16" s="56">
        <v>172620.3</v>
      </c>
      <c r="J16" s="56">
        <v>84338.18074</v>
      </c>
      <c r="K16" s="58">
        <f t="shared" si="2"/>
        <v>48.85762609611963</v>
      </c>
      <c r="L16" s="59">
        <f t="shared" si="3"/>
        <v>124.71822000969162</v>
      </c>
      <c r="M16" s="60">
        <v>59606.438409999995</v>
      </c>
      <c r="N16" s="60">
        <v>4498.16899</v>
      </c>
      <c r="O16" s="60">
        <v>6104.22851</v>
      </c>
      <c r="P16" s="60">
        <v>258993.19187</v>
      </c>
      <c r="Q16" s="60">
        <v>593897.2675399999</v>
      </c>
      <c r="R16" s="60">
        <v>277231.07333</v>
      </c>
      <c r="S16" s="58">
        <f t="shared" si="4"/>
        <v>46.67997118059278</v>
      </c>
      <c r="T16" s="59">
        <f t="shared" si="5"/>
        <v>107.04183817663993</v>
      </c>
      <c r="U16" s="60">
        <f t="shared" si="6"/>
        <v>7458.339280000015</v>
      </c>
      <c r="V16" s="60">
        <v>308898.773</v>
      </c>
      <c r="W16" s="60">
        <v>159939.98833000002</v>
      </c>
      <c r="X16" s="59">
        <f t="shared" si="7"/>
        <v>51.777476089230056</v>
      </c>
      <c r="Y16" s="60">
        <v>59486.2</v>
      </c>
      <c r="Z16" s="60">
        <v>26136.08473</v>
      </c>
      <c r="AA16" s="59">
        <f t="shared" si="8"/>
        <v>43.93638311070467</v>
      </c>
      <c r="AB16" s="59">
        <v>0</v>
      </c>
      <c r="AC16" s="59">
        <v>0</v>
      </c>
      <c r="AD16" s="59">
        <f t="shared" si="9"/>
        <v>0</v>
      </c>
      <c r="AE16" s="60">
        <v>21696.93219</v>
      </c>
      <c r="AF16" s="60">
        <v>6256.35793</v>
      </c>
      <c r="AG16" s="59">
        <f t="shared" si="10"/>
        <v>28.835219077116914</v>
      </c>
      <c r="AH16" s="60">
        <v>836</v>
      </c>
      <c r="AI16" s="60">
        <v>450.497</v>
      </c>
      <c r="AJ16" s="59">
        <f t="shared" si="11"/>
        <v>53.8872009569378</v>
      </c>
      <c r="AK16" s="60">
        <v>2139.8</v>
      </c>
      <c r="AL16" s="60">
        <v>975.442</v>
      </c>
      <c r="AM16" s="59">
        <f t="shared" si="12"/>
        <v>45.58566221142162</v>
      </c>
      <c r="AN16" s="60">
        <v>0</v>
      </c>
      <c r="AO16" s="60">
        <v>0</v>
      </c>
      <c r="AP16" s="59">
        <f t="shared" si="23"/>
        <v>0</v>
      </c>
      <c r="AQ16" s="60">
        <v>206114.12725000002</v>
      </c>
      <c r="AR16" s="60">
        <v>400120.47990000003</v>
      </c>
      <c r="AS16" s="60">
        <v>200481.46204</v>
      </c>
      <c r="AT16" s="59">
        <f t="shared" si="13"/>
        <v>50.10527381405352</v>
      </c>
      <c r="AU16" s="59">
        <f t="shared" si="24"/>
        <v>97.26721050849268</v>
      </c>
      <c r="AV16" s="63">
        <v>45621.8025</v>
      </c>
      <c r="AW16" s="63">
        <v>126103.1</v>
      </c>
      <c r="AX16" s="63">
        <v>61790.519</v>
      </c>
      <c r="AY16" s="59">
        <f t="shared" si="14"/>
        <v>49</v>
      </c>
      <c r="AZ16" s="59">
        <f t="shared" si="25"/>
        <v>135.4407665063212</v>
      </c>
      <c r="BA16" s="56">
        <v>37639.76935</v>
      </c>
      <c r="BB16" s="56">
        <v>35390.211619999995</v>
      </c>
      <c r="BC16" s="56">
        <v>9437.581</v>
      </c>
      <c r="BD16" s="59">
        <f t="shared" si="15"/>
        <v>26.667207027003364</v>
      </c>
      <c r="BE16" s="61">
        <f t="shared" si="26"/>
        <v>25.073429415156607</v>
      </c>
      <c r="BF16" s="56">
        <v>122381.5764</v>
      </c>
      <c r="BG16" s="56">
        <v>235733.09611</v>
      </c>
      <c r="BH16" s="56">
        <v>126359.28987000001</v>
      </c>
      <c r="BI16" s="59">
        <f t="shared" si="16"/>
        <v>53.60269387504122</v>
      </c>
      <c r="BJ16" s="59">
        <f t="shared" si="27"/>
        <v>103.2502551339909</v>
      </c>
      <c r="BK16" s="62">
        <v>470.979</v>
      </c>
      <c r="BL16" s="62">
        <v>2894.07217</v>
      </c>
      <c r="BM16" s="62">
        <v>2894.07217</v>
      </c>
      <c r="BN16" s="61">
        <f t="shared" si="17"/>
        <v>100</v>
      </c>
      <c r="BO16" s="61">
        <f t="shared" si="28"/>
        <v>614.4800872225726</v>
      </c>
      <c r="BP16" s="62">
        <v>-1404.86089</v>
      </c>
      <c r="BQ16" s="62">
        <v>-1187.0399499999999</v>
      </c>
      <c r="BR16" s="61">
        <f t="shared" si="29"/>
        <v>84.49519510789428</v>
      </c>
      <c r="BS16" s="62">
        <v>0</v>
      </c>
      <c r="BT16" s="62">
        <v>0</v>
      </c>
      <c r="BU16" s="62">
        <v>0</v>
      </c>
      <c r="BV16" s="62">
        <v>0</v>
      </c>
      <c r="BW16" s="62"/>
      <c r="BX16" s="62">
        <v>0</v>
      </c>
      <c r="BY16" s="61">
        <f t="shared" si="18"/>
        <v>0</v>
      </c>
      <c r="BZ16" s="61">
        <f t="shared" si="19"/>
        <v>0</v>
      </c>
      <c r="CA16" s="61">
        <f t="shared" si="20"/>
        <v>0</v>
      </c>
      <c r="CB16" s="89">
        <f t="shared" si="30"/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f t="shared" si="21"/>
        <v>0</v>
      </c>
      <c r="CH16" s="89">
        <v>0</v>
      </c>
      <c r="CI16" s="89">
        <v>0</v>
      </c>
      <c r="CJ16" s="89">
        <v>0</v>
      </c>
      <c r="CK16" s="89">
        <v>0</v>
      </c>
      <c r="CL16" s="90">
        <f t="shared" si="31"/>
      </c>
      <c r="CM16" s="90">
        <f t="shared" si="32"/>
      </c>
      <c r="CN16" s="90">
        <f t="shared" si="33"/>
      </c>
      <c r="CO16" s="90">
        <f t="shared" si="34"/>
      </c>
      <c r="CP16" s="90">
        <f t="shared" si="22"/>
      </c>
    </row>
    <row r="17" spans="1:94" ht="12.75">
      <c r="A17" s="13" t="s">
        <v>26</v>
      </c>
      <c r="B17" s="14" t="s">
        <v>27</v>
      </c>
      <c r="C17" s="46">
        <v>300802.18398000003</v>
      </c>
      <c r="D17" s="46">
        <v>618335.9941799999</v>
      </c>
      <c r="E17" s="46">
        <v>292192.92363</v>
      </c>
      <c r="F17" s="43">
        <f t="shared" si="0"/>
        <v>47.254716914464716</v>
      </c>
      <c r="G17" s="43">
        <f t="shared" si="1"/>
        <v>97.1378996534904</v>
      </c>
      <c r="H17" s="46">
        <v>81219.81898000001</v>
      </c>
      <c r="I17" s="46">
        <v>178438.874</v>
      </c>
      <c r="J17" s="46">
        <v>80627.58379</v>
      </c>
      <c r="K17" s="42">
        <f t="shared" si="2"/>
        <v>45.184987992022414</v>
      </c>
      <c r="L17" s="44">
        <f t="shared" si="3"/>
        <v>99.27082429210309</v>
      </c>
      <c r="M17" s="47">
        <v>51102.80373</v>
      </c>
      <c r="N17" s="47">
        <v>3369.86886</v>
      </c>
      <c r="O17" s="47">
        <v>2529.21537</v>
      </c>
      <c r="P17" s="47">
        <v>259519.96809</v>
      </c>
      <c r="Q17" s="47">
        <v>643787.51908</v>
      </c>
      <c r="R17" s="47">
        <v>277568.44008</v>
      </c>
      <c r="S17" s="42">
        <f t="shared" si="4"/>
        <v>43.11491475893431</v>
      </c>
      <c r="T17" s="44">
        <f t="shared" si="5"/>
        <v>106.95456003745379</v>
      </c>
      <c r="U17" s="47">
        <f t="shared" si="6"/>
        <v>14624.483550000004</v>
      </c>
      <c r="V17" s="47">
        <v>345762.32413</v>
      </c>
      <c r="W17" s="47">
        <v>162850.82822999998</v>
      </c>
      <c r="X17" s="44">
        <f t="shared" si="7"/>
        <v>47.09906686327432</v>
      </c>
      <c r="Y17" s="47">
        <v>88824.35891</v>
      </c>
      <c r="Z17" s="47">
        <v>37409.23642</v>
      </c>
      <c r="AA17" s="44">
        <f t="shared" si="8"/>
        <v>42.11596557415559</v>
      </c>
      <c r="AB17" s="44">
        <v>0</v>
      </c>
      <c r="AC17" s="44">
        <v>0</v>
      </c>
      <c r="AD17" s="44">
        <f t="shared" si="9"/>
        <v>0</v>
      </c>
      <c r="AE17" s="47">
        <v>23964.941079999997</v>
      </c>
      <c r="AF17" s="47">
        <v>4314.35834</v>
      </c>
      <c r="AG17" s="44">
        <f t="shared" si="10"/>
        <v>18.002791350906172</v>
      </c>
      <c r="AH17" s="47">
        <v>544</v>
      </c>
      <c r="AI17" s="47">
        <v>428.50378</v>
      </c>
      <c r="AJ17" s="44">
        <f t="shared" si="11"/>
        <v>78.76907720588235</v>
      </c>
      <c r="AK17" s="47">
        <v>3200.762</v>
      </c>
      <c r="AL17" s="47">
        <v>1403.5877</v>
      </c>
      <c r="AM17" s="44">
        <f t="shared" si="12"/>
        <v>43.85167344526085</v>
      </c>
      <c r="AN17" s="47">
        <v>3.3</v>
      </c>
      <c r="AO17" s="47">
        <v>1.1468399999999999</v>
      </c>
      <c r="AP17" s="44">
        <f t="shared" si="23"/>
        <v>34.75272727272727</v>
      </c>
      <c r="AQ17" s="47">
        <v>219540.06265</v>
      </c>
      <c r="AR17" s="47">
        <v>443970.3393500001</v>
      </c>
      <c r="AS17" s="47">
        <v>215602.69976</v>
      </c>
      <c r="AT17" s="44">
        <f t="shared" si="13"/>
        <v>48.56241074024351</v>
      </c>
      <c r="AU17" s="44">
        <f t="shared" si="24"/>
        <v>98.2065401446673</v>
      </c>
      <c r="AV17" s="48">
        <v>53830.1825</v>
      </c>
      <c r="AW17" s="48">
        <v>139172.9</v>
      </c>
      <c r="AX17" s="48">
        <v>68194.721</v>
      </c>
      <c r="AY17" s="44">
        <f t="shared" si="14"/>
        <v>49.00000000000001</v>
      </c>
      <c r="AZ17" s="44">
        <f t="shared" si="25"/>
        <v>126.68491510315798</v>
      </c>
      <c r="BA17" s="46">
        <v>22860.27805</v>
      </c>
      <c r="BB17" s="46">
        <v>31275.7871</v>
      </c>
      <c r="BC17" s="46">
        <v>3381.05</v>
      </c>
      <c r="BD17" s="44">
        <f t="shared" si="15"/>
        <v>10.810439363810607</v>
      </c>
      <c r="BE17" s="45">
        <f t="shared" si="26"/>
        <v>14.790065075345835</v>
      </c>
      <c r="BF17" s="46">
        <v>142032.1221</v>
      </c>
      <c r="BG17" s="46">
        <v>272100.88135000004</v>
      </c>
      <c r="BH17" s="46">
        <v>142606.15786</v>
      </c>
      <c r="BI17" s="44">
        <f t="shared" si="16"/>
        <v>52.40929656400761</v>
      </c>
      <c r="BJ17" s="44">
        <f t="shared" si="27"/>
        <v>100.40415910958215</v>
      </c>
      <c r="BK17" s="49">
        <v>817.48</v>
      </c>
      <c r="BL17" s="49">
        <v>1420.7709</v>
      </c>
      <c r="BM17" s="49">
        <v>1420.7709</v>
      </c>
      <c r="BN17" s="45">
        <f t="shared" si="17"/>
        <v>100</v>
      </c>
      <c r="BO17" s="45">
        <f t="shared" si="28"/>
        <v>173.7988574644028</v>
      </c>
      <c r="BP17" s="49">
        <v>-4780.22317</v>
      </c>
      <c r="BQ17" s="49">
        <v>-4780.22317</v>
      </c>
      <c r="BR17" s="45">
        <f t="shared" si="29"/>
        <v>100</v>
      </c>
      <c r="BS17" s="49">
        <v>0</v>
      </c>
      <c r="BT17" s="49">
        <v>0</v>
      </c>
      <c r="BU17" s="49">
        <v>0</v>
      </c>
      <c r="BV17" s="49">
        <v>5501.657</v>
      </c>
      <c r="BW17" s="49"/>
      <c r="BX17" s="49">
        <v>5501.657</v>
      </c>
      <c r="BY17" s="45">
        <f t="shared" si="18"/>
        <v>0</v>
      </c>
      <c r="BZ17" s="45">
        <f t="shared" si="19"/>
        <v>0</v>
      </c>
      <c r="CA17" s="45">
        <f t="shared" si="20"/>
        <v>0</v>
      </c>
      <c r="CB17" s="91">
        <f t="shared" si="30"/>
        <v>2300</v>
      </c>
      <c r="CC17" s="91">
        <v>0</v>
      </c>
      <c r="CD17" s="91">
        <v>2300</v>
      </c>
      <c r="CE17" s="91">
        <v>0</v>
      </c>
      <c r="CF17" s="91">
        <v>0</v>
      </c>
      <c r="CG17" s="91">
        <f t="shared" si="21"/>
        <v>4300</v>
      </c>
      <c r="CH17" s="91">
        <v>0</v>
      </c>
      <c r="CI17" s="91">
        <v>4300</v>
      </c>
      <c r="CJ17" s="91">
        <v>0</v>
      </c>
      <c r="CK17" s="91">
        <v>0</v>
      </c>
      <c r="CL17" s="92">
        <f t="shared" si="31"/>
        <v>186.95652173913044</v>
      </c>
      <c r="CM17" s="92">
        <f t="shared" si="32"/>
      </c>
      <c r="CN17" s="92">
        <f t="shared" si="33"/>
        <v>186.95652173913044</v>
      </c>
      <c r="CO17" s="92">
        <f t="shared" si="34"/>
      </c>
      <c r="CP17" s="92">
        <f t="shared" si="22"/>
      </c>
    </row>
    <row r="18" spans="1:94" ht="12.75">
      <c r="A18" s="54" t="s">
        <v>28</v>
      </c>
      <c r="B18" s="55" t="s">
        <v>29</v>
      </c>
      <c r="C18" s="56">
        <v>211261.71062</v>
      </c>
      <c r="D18" s="56">
        <v>440604.31749</v>
      </c>
      <c r="E18" s="56">
        <v>218220.99174</v>
      </c>
      <c r="F18" s="57">
        <f t="shared" si="0"/>
        <v>49.527656238854895</v>
      </c>
      <c r="G18" s="57">
        <f t="shared" si="1"/>
        <v>103.29415164706195</v>
      </c>
      <c r="H18" s="56">
        <v>50848.46348</v>
      </c>
      <c r="I18" s="56">
        <v>114906.3</v>
      </c>
      <c r="J18" s="56">
        <v>53848.06743</v>
      </c>
      <c r="K18" s="58">
        <f t="shared" si="2"/>
        <v>46.8625892836163</v>
      </c>
      <c r="L18" s="59">
        <f t="shared" si="3"/>
        <v>105.89910440692043</v>
      </c>
      <c r="M18" s="60">
        <v>40285.439490000004</v>
      </c>
      <c r="N18" s="60">
        <v>1520.90012</v>
      </c>
      <c r="O18" s="60">
        <v>1298.30072</v>
      </c>
      <c r="P18" s="60">
        <v>193098.86904</v>
      </c>
      <c r="Q18" s="60">
        <v>454556.26072</v>
      </c>
      <c r="R18" s="60">
        <v>221149.98082</v>
      </c>
      <c r="S18" s="58">
        <f t="shared" si="4"/>
        <v>48.65183915181517</v>
      </c>
      <c r="T18" s="59">
        <f t="shared" si="5"/>
        <v>114.52681308775003</v>
      </c>
      <c r="U18" s="60">
        <f t="shared" si="6"/>
        <v>-2928.9890799999994</v>
      </c>
      <c r="V18" s="60">
        <v>195747.207</v>
      </c>
      <c r="W18" s="60">
        <v>110656.17924</v>
      </c>
      <c r="X18" s="59">
        <f t="shared" si="7"/>
        <v>56.53014463700624</v>
      </c>
      <c r="Y18" s="60">
        <v>57292.874</v>
      </c>
      <c r="Z18" s="60">
        <v>28179.856460000003</v>
      </c>
      <c r="AA18" s="59">
        <f t="shared" si="8"/>
        <v>49.185622037393344</v>
      </c>
      <c r="AB18" s="59">
        <v>0</v>
      </c>
      <c r="AC18" s="59">
        <v>0</v>
      </c>
      <c r="AD18" s="59">
        <f t="shared" si="9"/>
        <v>0</v>
      </c>
      <c r="AE18" s="60">
        <v>13618.320099999999</v>
      </c>
      <c r="AF18" s="60">
        <v>4737.47803</v>
      </c>
      <c r="AG18" s="59">
        <f t="shared" si="10"/>
        <v>34.7875361660797</v>
      </c>
      <c r="AH18" s="60">
        <v>2101.1</v>
      </c>
      <c r="AI18" s="60">
        <v>964.40466</v>
      </c>
      <c r="AJ18" s="59">
        <f t="shared" si="11"/>
        <v>45.89998857741184</v>
      </c>
      <c r="AK18" s="60">
        <v>1788.9</v>
      </c>
      <c r="AL18" s="60">
        <v>817.345</v>
      </c>
      <c r="AM18" s="59">
        <f t="shared" si="12"/>
        <v>45.68980938006596</v>
      </c>
      <c r="AN18" s="60">
        <v>0</v>
      </c>
      <c r="AO18" s="60">
        <v>0</v>
      </c>
      <c r="AP18" s="59">
        <f t="shared" si="23"/>
        <v>0</v>
      </c>
      <c r="AQ18" s="60">
        <v>159988.2985</v>
      </c>
      <c r="AR18" s="60">
        <v>327533.45343999995</v>
      </c>
      <c r="AS18" s="60">
        <v>166734.68907000002</v>
      </c>
      <c r="AT18" s="59">
        <f t="shared" si="13"/>
        <v>50.906155483914176</v>
      </c>
      <c r="AU18" s="59">
        <f t="shared" si="24"/>
        <v>104.2168024994653</v>
      </c>
      <c r="AV18" s="63">
        <v>47193.815</v>
      </c>
      <c r="AW18" s="63">
        <v>107754.1</v>
      </c>
      <c r="AX18" s="63">
        <v>52799.509</v>
      </c>
      <c r="AY18" s="59">
        <f t="shared" si="14"/>
        <v>48.99999999999999</v>
      </c>
      <c r="AZ18" s="59">
        <f t="shared" si="25"/>
        <v>111.87802681347121</v>
      </c>
      <c r="BA18" s="56">
        <v>5809.027</v>
      </c>
      <c r="BB18" s="56">
        <v>11469.77916</v>
      </c>
      <c r="BC18" s="56">
        <v>1978.695</v>
      </c>
      <c r="BD18" s="59">
        <f t="shared" si="15"/>
        <v>17.251378360453103</v>
      </c>
      <c r="BE18" s="61">
        <f t="shared" si="26"/>
        <v>34.06241699341387</v>
      </c>
      <c r="BF18" s="56">
        <v>106985.4565</v>
      </c>
      <c r="BG18" s="56">
        <v>206693.12219</v>
      </c>
      <c r="BH18" s="56">
        <v>110340.03298</v>
      </c>
      <c r="BI18" s="59">
        <f t="shared" si="16"/>
        <v>53.38350488439153</v>
      </c>
      <c r="BJ18" s="59">
        <f t="shared" si="27"/>
        <v>103.1355443905593</v>
      </c>
      <c r="BK18" s="62">
        <v>0</v>
      </c>
      <c r="BL18" s="62">
        <v>1616.45209</v>
      </c>
      <c r="BM18" s="62">
        <v>1616.45209</v>
      </c>
      <c r="BN18" s="61">
        <f t="shared" si="17"/>
        <v>100</v>
      </c>
      <c r="BO18" s="61">
        <f t="shared" si="28"/>
        <v>0</v>
      </c>
      <c r="BP18" s="62">
        <v>-1835.43595</v>
      </c>
      <c r="BQ18" s="62">
        <v>-2561.7647599999996</v>
      </c>
      <c r="BR18" s="61">
        <f t="shared" si="29"/>
        <v>139.57255005275445</v>
      </c>
      <c r="BS18" s="62">
        <v>0</v>
      </c>
      <c r="BT18" s="62">
        <v>0</v>
      </c>
      <c r="BU18" s="62">
        <v>0</v>
      </c>
      <c r="BV18" s="62">
        <v>0</v>
      </c>
      <c r="BW18" s="62"/>
      <c r="BX18" s="62">
        <v>0</v>
      </c>
      <c r="BY18" s="61">
        <f t="shared" si="18"/>
        <v>0</v>
      </c>
      <c r="BZ18" s="61">
        <f t="shared" si="19"/>
        <v>0</v>
      </c>
      <c r="CA18" s="61">
        <f t="shared" si="20"/>
        <v>0</v>
      </c>
      <c r="CB18" s="89">
        <f t="shared" si="30"/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f t="shared" si="21"/>
        <v>0</v>
      </c>
      <c r="CH18" s="89">
        <v>0</v>
      </c>
      <c r="CI18" s="89">
        <v>0</v>
      </c>
      <c r="CJ18" s="89">
        <v>0</v>
      </c>
      <c r="CK18" s="89">
        <v>0</v>
      </c>
      <c r="CL18" s="90">
        <f t="shared" si="31"/>
      </c>
      <c r="CM18" s="90">
        <f t="shared" si="32"/>
      </c>
      <c r="CN18" s="90">
        <f t="shared" si="33"/>
      </c>
      <c r="CO18" s="90">
        <f t="shared" si="34"/>
      </c>
      <c r="CP18" s="90">
        <f t="shared" si="22"/>
      </c>
    </row>
    <row r="19" spans="1:94" ht="12.75">
      <c r="A19" s="13" t="s">
        <v>30</v>
      </c>
      <c r="B19" s="14" t="s">
        <v>31</v>
      </c>
      <c r="C19" s="46">
        <v>528507.2655099999</v>
      </c>
      <c r="D19" s="46">
        <v>1335050.47597</v>
      </c>
      <c r="E19" s="46">
        <v>638377.89805</v>
      </c>
      <c r="F19" s="43">
        <f t="shared" si="0"/>
        <v>47.81676120419173</v>
      </c>
      <c r="G19" s="43">
        <f t="shared" si="1"/>
        <v>120.78885943677176</v>
      </c>
      <c r="H19" s="46">
        <v>201155.85836</v>
      </c>
      <c r="I19" s="46">
        <v>608715.34593</v>
      </c>
      <c r="J19" s="46">
        <v>242540.87934</v>
      </c>
      <c r="K19" s="42">
        <f t="shared" si="2"/>
        <v>39.844712468919965</v>
      </c>
      <c r="L19" s="44">
        <f t="shared" si="3"/>
        <v>120.57360959676105</v>
      </c>
      <c r="M19" s="47">
        <v>170146.37021000002</v>
      </c>
      <c r="N19" s="47">
        <v>4961.920730000001</v>
      </c>
      <c r="O19" s="47">
        <v>7027.978700000001</v>
      </c>
      <c r="P19" s="47">
        <v>548664.12459</v>
      </c>
      <c r="Q19" s="47">
        <v>1334494.37632</v>
      </c>
      <c r="R19" s="47">
        <v>660340.5203099999</v>
      </c>
      <c r="S19" s="42">
        <f t="shared" si="4"/>
        <v>49.48245058408969</v>
      </c>
      <c r="T19" s="44">
        <f t="shared" si="5"/>
        <v>120.35423690285059</v>
      </c>
      <c r="U19" s="47">
        <f t="shared" si="6"/>
        <v>-21962.622259999975</v>
      </c>
      <c r="V19" s="47">
        <v>788013.04622</v>
      </c>
      <c r="W19" s="47">
        <v>411089.76693</v>
      </c>
      <c r="X19" s="44">
        <f t="shared" si="7"/>
        <v>52.167888450825295</v>
      </c>
      <c r="Y19" s="47">
        <v>74229.33353</v>
      </c>
      <c r="Z19" s="47">
        <v>30768.923870000002</v>
      </c>
      <c r="AA19" s="44">
        <f t="shared" si="8"/>
        <v>41.451165471618644</v>
      </c>
      <c r="AB19" s="44">
        <v>0</v>
      </c>
      <c r="AC19" s="44">
        <v>0</v>
      </c>
      <c r="AD19" s="44">
        <f t="shared" si="9"/>
        <v>0</v>
      </c>
      <c r="AE19" s="47">
        <v>37216.073560000004</v>
      </c>
      <c r="AF19" s="47">
        <v>14608.862519999999</v>
      </c>
      <c r="AG19" s="44">
        <f t="shared" si="10"/>
        <v>39.25417466850041</v>
      </c>
      <c r="AH19" s="47">
        <v>38782.4</v>
      </c>
      <c r="AI19" s="47">
        <v>21077.51786</v>
      </c>
      <c r="AJ19" s="44">
        <f t="shared" si="11"/>
        <v>54.34815240934032</v>
      </c>
      <c r="AK19" s="47">
        <v>2503</v>
      </c>
      <c r="AL19" s="47">
        <v>1175.85</v>
      </c>
      <c r="AM19" s="44">
        <f t="shared" si="12"/>
        <v>46.97762684778265</v>
      </c>
      <c r="AN19" s="47">
        <v>8072.1</v>
      </c>
      <c r="AO19" s="47">
        <v>3791.58835</v>
      </c>
      <c r="AP19" s="44">
        <f t="shared" si="23"/>
        <v>46.971523519282464</v>
      </c>
      <c r="AQ19" s="47">
        <v>329411.32028999995</v>
      </c>
      <c r="AR19" s="47">
        <v>748822.8473000001</v>
      </c>
      <c r="AS19" s="47">
        <v>419252.28171000007</v>
      </c>
      <c r="AT19" s="44">
        <f t="shared" si="13"/>
        <v>55.98817974393822</v>
      </c>
      <c r="AU19" s="44">
        <f t="shared" si="24"/>
        <v>127.27318579729072</v>
      </c>
      <c r="AV19" s="48">
        <v>2941.77</v>
      </c>
      <c r="AW19" s="48">
        <v>32454.4</v>
      </c>
      <c r="AX19" s="48">
        <v>15902.656</v>
      </c>
      <c r="AY19" s="44">
        <f t="shared" si="14"/>
        <v>49</v>
      </c>
      <c r="AZ19" s="44">
        <f t="shared" si="25"/>
        <v>540.5812147108713</v>
      </c>
      <c r="BA19" s="46">
        <v>31765.89333</v>
      </c>
      <c r="BB19" s="46">
        <v>195714.10568</v>
      </c>
      <c r="BC19" s="46">
        <v>107982.4574</v>
      </c>
      <c r="BD19" s="44">
        <f t="shared" si="15"/>
        <v>55.173569132802015</v>
      </c>
      <c r="BE19" s="45">
        <f t="shared" si="26"/>
        <v>339.9320657480783</v>
      </c>
      <c r="BF19" s="46">
        <v>273878.05695999996</v>
      </c>
      <c r="BG19" s="46">
        <v>495236.71886</v>
      </c>
      <c r="BH19" s="46">
        <v>269949.54555000004</v>
      </c>
      <c r="BI19" s="44">
        <f t="shared" si="16"/>
        <v>54.50919434475796</v>
      </c>
      <c r="BJ19" s="44">
        <f t="shared" si="27"/>
        <v>98.56559833467283</v>
      </c>
      <c r="BK19" s="49">
        <v>20825.6</v>
      </c>
      <c r="BL19" s="49">
        <v>25417.622760000002</v>
      </c>
      <c r="BM19" s="49">
        <v>25417.622760000002</v>
      </c>
      <c r="BN19" s="45">
        <f t="shared" si="17"/>
        <v>100</v>
      </c>
      <c r="BO19" s="45">
        <f t="shared" si="28"/>
        <v>122.04989416871545</v>
      </c>
      <c r="BP19" s="49">
        <v>-23590.75329</v>
      </c>
      <c r="BQ19" s="49">
        <v>-23590.75329</v>
      </c>
      <c r="BR19" s="45">
        <f t="shared" si="29"/>
        <v>100</v>
      </c>
      <c r="BS19" s="49">
        <v>35054.123360000005</v>
      </c>
      <c r="BT19" s="49">
        <v>4274.04974</v>
      </c>
      <c r="BU19" s="49">
        <v>0</v>
      </c>
      <c r="BV19" s="49">
        <v>11871.60202</v>
      </c>
      <c r="BW19" s="49"/>
      <c r="BX19" s="49">
        <v>444.61601</v>
      </c>
      <c r="BY19" s="45">
        <f t="shared" si="18"/>
        <v>33.866492389727235</v>
      </c>
      <c r="BZ19" s="45">
        <f t="shared" si="19"/>
        <v>0</v>
      </c>
      <c r="CA19" s="45">
        <f t="shared" si="20"/>
        <v>0</v>
      </c>
      <c r="CB19" s="91">
        <f t="shared" si="30"/>
        <v>244443</v>
      </c>
      <c r="CC19" s="91">
        <v>0</v>
      </c>
      <c r="CD19" s="91">
        <v>170000</v>
      </c>
      <c r="CE19" s="91">
        <v>74443</v>
      </c>
      <c r="CF19" s="91">
        <v>0</v>
      </c>
      <c r="CG19" s="91">
        <f t="shared" si="21"/>
        <v>244443</v>
      </c>
      <c r="CH19" s="91">
        <v>0</v>
      </c>
      <c r="CI19" s="91">
        <v>170000</v>
      </c>
      <c r="CJ19" s="91">
        <v>74443</v>
      </c>
      <c r="CK19" s="91">
        <v>0</v>
      </c>
      <c r="CL19" s="92">
        <f t="shared" si="31"/>
        <v>100</v>
      </c>
      <c r="CM19" s="92">
        <f t="shared" si="32"/>
      </c>
      <c r="CN19" s="92">
        <f t="shared" si="33"/>
        <v>100</v>
      </c>
      <c r="CO19" s="92">
        <f t="shared" si="34"/>
        <v>100</v>
      </c>
      <c r="CP19" s="92">
        <f t="shared" si="22"/>
      </c>
    </row>
    <row r="20" spans="1:94" ht="12.75">
      <c r="A20" s="54" t="s">
        <v>32</v>
      </c>
      <c r="B20" s="55" t="s">
        <v>33</v>
      </c>
      <c r="C20" s="56">
        <v>404586.70916</v>
      </c>
      <c r="D20" s="56">
        <v>1154021.3975999998</v>
      </c>
      <c r="E20" s="56">
        <v>531068.3576100001</v>
      </c>
      <c r="F20" s="57">
        <f t="shared" si="0"/>
        <v>46.018935066061566</v>
      </c>
      <c r="G20" s="57">
        <f t="shared" si="1"/>
        <v>131.26193856258905</v>
      </c>
      <c r="H20" s="56">
        <v>122681.71167</v>
      </c>
      <c r="I20" s="56">
        <v>323564.23894</v>
      </c>
      <c r="J20" s="56">
        <v>148522.67433</v>
      </c>
      <c r="K20" s="58">
        <f t="shared" si="2"/>
        <v>45.90206718040347</v>
      </c>
      <c r="L20" s="59">
        <f t="shared" si="3"/>
        <v>121.06341875104359</v>
      </c>
      <c r="M20" s="60">
        <v>94929.20124</v>
      </c>
      <c r="N20" s="60">
        <v>3537.97808</v>
      </c>
      <c r="O20" s="60">
        <v>9604.909300000001</v>
      </c>
      <c r="P20" s="60">
        <v>378375.05363</v>
      </c>
      <c r="Q20" s="60">
        <v>1198861.4510299999</v>
      </c>
      <c r="R20" s="60">
        <v>495496.64267000003</v>
      </c>
      <c r="S20" s="58">
        <f t="shared" si="4"/>
        <v>41.3306009834827</v>
      </c>
      <c r="T20" s="59">
        <f t="shared" si="5"/>
        <v>130.95383480395336</v>
      </c>
      <c r="U20" s="60">
        <f t="shared" si="6"/>
        <v>35571.714940000034</v>
      </c>
      <c r="V20" s="60">
        <v>711518.85236</v>
      </c>
      <c r="W20" s="60">
        <v>281730.5753</v>
      </c>
      <c r="X20" s="59">
        <f t="shared" si="7"/>
        <v>39.59565855009217</v>
      </c>
      <c r="Y20" s="60">
        <v>81583.07872</v>
      </c>
      <c r="Z20" s="60">
        <v>29825.82298</v>
      </c>
      <c r="AA20" s="59">
        <f t="shared" si="8"/>
        <v>36.55883480735599</v>
      </c>
      <c r="AB20" s="59">
        <v>626.31579</v>
      </c>
      <c r="AC20" s="59">
        <v>625</v>
      </c>
      <c r="AD20" s="59">
        <f t="shared" si="9"/>
        <v>99.78991588252948</v>
      </c>
      <c r="AE20" s="60">
        <v>31090.07527</v>
      </c>
      <c r="AF20" s="60">
        <v>16261.14012</v>
      </c>
      <c r="AG20" s="59">
        <f t="shared" si="10"/>
        <v>52.30331537888232</v>
      </c>
      <c r="AH20" s="60">
        <v>9497.69115</v>
      </c>
      <c r="AI20" s="60">
        <v>1475.32878</v>
      </c>
      <c r="AJ20" s="59">
        <f t="shared" si="11"/>
        <v>15.533551856968945</v>
      </c>
      <c r="AK20" s="60">
        <v>1966</v>
      </c>
      <c r="AL20" s="60">
        <v>896.4325</v>
      </c>
      <c r="AM20" s="59">
        <f t="shared" si="12"/>
        <v>45.59677009155646</v>
      </c>
      <c r="AN20" s="60">
        <v>7.67</v>
      </c>
      <c r="AO20" s="60">
        <v>3.3434299999999997</v>
      </c>
      <c r="AP20" s="59">
        <f t="shared" si="23"/>
        <v>43.59100391134289</v>
      </c>
      <c r="AQ20" s="60">
        <v>276491.87074000004</v>
      </c>
      <c r="AR20" s="60">
        <v>838598.9838899999</v>
      </c>
      <c r="AS20" s="60">
        <v>393132.58728999994</v>
      </c>
      <c r="AT20" s="59">
        <f t="shared" si="13"/>
        <v>46.87968800849008</v>
      </c>
      <c r="AU20" s="59">
        <f t="shared" si="24"/>
        <v>142.18594790429964</v>
      </c>
      <c r="AV20" s="63">
        <v>18207.13</v>
      </c>
      <c r="AW20" s="63">
        <v>56737</v>
      </c>
      <c r="AX20" s="63">
        <v>27801.13</v>
      </c>
      <c r="AY20" s="59">
        <f t="shared" si="14"/>
        <v>49</v>
      </c>
      <c r="AZ20" s="59">
        <f t="shared" si="25"/>
        <v>152.69364254553025</v>
      </c>
      <c r="BA20" s="56">
        <v>65240.285240000005</v>
      </c>
      <c r="BB20" s="56">
        <v>378721.73851999996</v>
      </c>
      <c r="BC20" s="56">
        <v>124477.21006999999</v>
      </c>
      <c r="BD20" s="59">
        <f t="shared" si="15"/>
        <v>32.86772250160297</v>
      </c>
      <c r="BE20" s="61">
        <f t="shared" si="26"/>
        <v>190.7980776173565</v>
      </c>
      <c r="BF20" s="56">
        <v>192894.4565</v>
      </c>
      <c r="BG20" s="56">
        <v>384407.60769</v>
      </c>
      <c r="BH20" s="56">
        <v>240001.30954</v>
      </c>
      <c r="BI20" s="59">
        <f t="shared" si="16"/>
        <v>62.43406861332089</v>
      </c>
      <c r="BJ20" s="59">
        <f t="shared" si="27"/>
        <v>124.42105071070301</v>
      </c>
      <c r="BK20" s="62">
        <v>149.999</v>
      </c>
      <c r="BL20" s="62">
        <v>18732.63768</v>
      </c>
      <c r="BM20" s="62">
        <v>852.93768</v>
      </c>
      <c r="BN20" s="61">
        <f t="shared" si="17"/>
        <v>4.553217195412067</v>
      </c>
      <c r="BO20" s="61">
        <f t="shared" si="28"/>
        <v>568.6289108594058</v>
      </c>
      <c r="BP20" s="62">
        <v>-20178.79191</v>
      </c>
      <c r="BQ20" s="62">
        <v>-13872.692060000001</v>
      </c>
      <c r="BR20" s="61">
        <f t="shared" si="29"/>
        <v>68.74887318266617</v>
      </c>
      <c r="BS20" s="62">
        <v>0</v>
      </c>
      <c r="BT20" s="62">
        <v>0</v>
      </c>
      <c r="BU20" s="62">
        <v>0</v>
      </c>
      <c r="BV20" s="62">
        <v>0</v>
      </c>
      <c r="BW20" s="62"/>
      <c r="BX20" s="62">
        <v>0</v>
      </c>
      <c r="BY20" s="61">
        <f aca="true" t="shared" si="35" ref="BY20:CA57">_xlfn.IFERROR(BV20/BS20*100,0)</f>
        <v>0</v>
      </c>
      <c r="BZ20" s="61">
        <f t="shared" si="35"/>
        <v>0</v>
      </c>
      <c r="CA20" s="61">
        <f t="shared" si="35"/>
        <v>0</v>
      </c>
      <c r="CB20" s="89">
        <f t="shared" si="30"/>
        <v>10167.883119999999</v>
      </c>
      <c r="CC20" s="89">
        <v>0</v>
      </c>
      <c r="CD20" s="89">
        <v>10167.883119999999</v>
      </c>
      <c r="CE20" s="89">
        <v>0</v>
      </c>
      <c r="CF20" s="89">
        <v>0</v>
      </c>
      <c r="CG20" s="89">
        <f t="shared" si="21"/>
        <v>2867.88312</v>
      </c>
      <c r="CH20" s="89">
        <v>0</v>
      </c>
      <c r="CI20" s="89">
        <v>2867.88312</v>
      </c>
      <c r="CJ20" s="89">
        <v>0</v>
      </c>
      <c r="CK20" s="89">
        <v>0</v>
      </c>
      <c r="CL20" s="90">
        <f t="shared" si="31"/>
        <v>28.20531162832643</v>
      </c>
      <c r="CM20" s="90">
        <f t="shared" si="32"/>
      </c>
      <c r="CN20" s="90">
        <f t="shared" si="33"/>
        <v>28.20531162832643</v>
      </c>
      <c r="CO20" s="90">
        <f t="shared" si="34"/>
      </c>
      <c r="CP20" s="90">
        <f t="shared" si="22"/>
      </c>
    </row>
    <row r="21" spans="1:94" ht="12.75">
      <c r="A21" s="13" t="s">
        <v>34</v>
      </c>
      <c r="B21" s="14" t="s">
        <v>35</v>
      </c>
      <c r="C21" s="46">
        <v>277105.72251</v>
      </c>
      <c r="D21" s="46">
        <v>997303.9547</v>
      </c>
      <c r="E21" s="46">
        <v>278358.17394</v>
      </c>
      <c r="F21" s="43">
        <f t="shared" si="0"/>
        <v>27.911066894719493</v>
      </c>
      <c r="G21" s="43">
        <f t="shared" si="1"/>
        <v>100.45197602512694</v>
      </c>
      <c r="H21" s="46">
        <v>87816.493</v>
      </c>
      <c r="I21" s="46">
        <v>204952.43462</v>
      </c>
      <c r="J21" s="46">
        <v>90765.88789</v>
      </c>
      <c r="K21" s="42">
        <f t="shared" si="2"/>
        <v>44.286318461299565</v>
      </c>
      <c r="L21" s="44">
        <f t="shared" si="3"/>
        <v>103.35858879037676</v>
      </c>
      <c r="M21" s="47">
        <v>66022.68357</v>
      </c>
      <c r="N21" s="47">
        <v>4336.0614000000005</v>
      </c>
      <c r="O21" s="47">
        <v>4378.07059</v>
      </c>
      <c r="P21" s="47">
        <v>289109.21241000004</v>
      </c>
      <c r="Q21" s="47">
        <v>1019558.00911</v>
      </c>
      <c r="R21" s="47">
        <v>291428.71046</v>
      </c>
      <c r="S21" s="42">
        <f t="shared" si="4"/>
        <v>28.583828272252603</v>
      </c>
      <c r="T21" s="44">
        <f t="shared" si="5"/>
        <v>100.8022912970032</v>
      </c>
      <c r="U21" s="47">
        <f t="shared" si="6"/>
        <v>-13070.536519999965</v>
      </c>
      <c r="V21" s="47">
        <v>302311.862</v>
      </c>
      <c r="W21" s="47">
        <v>165373.65832</v>
      </c>
      <c r="X21" s="44">
        <f t="shared" si="7"/>
        <v>54.70300014889921</v>
      </c>
      <c r="Y21" s="47">
        <v>116530.012</v>
      </c>
      <c r="Z21" s="47">
        <v>34156.56878</v>
      </c>
      <c r="AA21" s="44">
        <f t="shared" si="8"/>
        <v>29.31139214162271</v>
      </c>
      <c r="AB21" s="44">
        <v>0</v>
      </c>
      <c r="AC21" s="44">
        <v>0</v>
      </c>
      <c r="AD21" s="44">
        <f t="shared" si="9"/>
        <v>0</v>
      </c>
      <c r="AE21" s="47">
        <v>14333.1</v>
      </c>
      <c r="AF21" s="47">
        <v>2764.17223</v>
      </c>
      <c r="AG21" s="44">
        <f t="shared" si="10"/>
        <v>19.28523648059387</v>
      </c>
      <c r="AH21" s="47">
        <v>3502.101</v>
      </c>
      <c r="AI21" s="47">
        <v>1344.1906399999998</v>
      </c>
      <c r="AJ21" s="44">
        <f t="shared" si="11"/>
        <v>38.382406446872885</v>
      </c>
      <c r="AK21" s="47">
        <v>1951.53</v>
      </c>
      <c r="AL21" s="47">
        <v>964.908</v>
      </c>
      <c r="AM21" s="44">
        <f t="shared" si="12"/>
        <v>49.443667276444636</v>
      </c>
      <c r="AN21" s="47">
        <v>36.15</v>
      </c>
      <c r="AO21" s="47">
        <v>3.03067</v>
      </c>
      <c r="AP21" s="44">
        <f t="shared" si="23"/>
        <v>8.38359612724758</v>
      </c>
      <c r="AQ21" s="47">
        <v>189381.48292999997</v>
      </c>
      <c r="AR21" s="47">
        <v>795621.1276000001</v>
      </c>
      <c r="AS21" s="47">
        <v>191361.33729999998</v>
      </c>
      <c r="AT21" s="44">
        <f t="shared" si="13"/>
        <v>24.05181695931625</v>
      </c>
      <c r="AU21" s="44">
        <f t="shared" si="24"/>
        <v>101.04543186554929</v>
      </c>
      <c r="AV21" s="48">
        <v>20634.3325</v>
      </c>
      <c r="AW21" s="48">
        <v>65018.6</v>
      </c>
      <c r="AX21" s="48">
        <v>31859.114</v>
      </c>
      <c r="AY21" s="44">
        <f t="shared" si="14"/>
        <v>49.00000000000001</v>
      </c>
      <c r="AZ21" s="44">
        <f t="shared" si="25"/>
        <v>154.39856850227648</v>
      </c>
      <c r="BA21" s="46">
        <v>27350.303829999997</v>
      </c>
      <c r="BB21" s="46">
        <v>470599.00618</v>
      </c>
      <c r="BC21" s="46">
        <v>19608.28109</v>
      </c>
      <c r="BD21" s="44">
        <f t="shared" si="15"/>
        <v>4.166664364458943</v>
      </c>
      <c r="BE21" s="45">
        <f t="shared" si="26"/>
        <v>71.69310151681778</v>
      </c>
      <c r="BF21" s="46">
        <v>140946.8466</v>
      </c>
      <c r="BG21" s="46">
        <v>259154.65493000002</v>
      </c>
      <c r="BH21" s="46">
        <v>139045.07572</v>
      </c>
      <c r="BI21" s="44">
        <f t="shared" si="16"/>
        <v>53.65331977446336</v>
      </c>
      <c r="BJ21" s="44">
        <f t="shared" si="27"/>
        <v>98.65071768125672</v>
      </c>
      <c r="BK21" s="49">
        <v>450</v>
      </c>
      <c r="BL21" s="49">
        <v>848.86649</v>
      </c>
      <c r="BM21" s="49">
        <v>848.86649</v>
      </c>
      <c r="BN21" s="45">
        <f t="shared" si="17"/>
        <v>100</v>
      </c>
      <c r="BO21" s="45">
        <f t="shared" si="28"/>
        <v>188.6369977777778</v>
      </c>
      <c r="BP21" s="49">
        <v>-4506.565509999999</v>
      </c>
      <c r="BQ21" s="49">
        <v>-4506.565509999999</v>
      </c>
      <c r="BR21" s="49">
        <f t="shared" si="29"/>
        <v>100</v>
      </c>
      <c r="BS21" s="49">
        <v>0</v>
      </c>
      <c r="BT21" s="49">
        <v>0</v>
      </c>
      <c r="BU21" s="49">
        <v>0</v>
      </c>
      <c r="BV21" s="49">
        <v>0</v>
      </c>
      <c r="BW21" s="49"/>
      <c r="BX21" s="49">
        <v>0</v>
      </c>
      <c r="BY21" s="45">
        <f t="shared" si="35"/>
        <v>0</v>
      </c>
      <c r="BZ21" s="45">
        <f t="shared" si="35"/>
        <v>0</v>
      </c>
      <c r="CA21" s="45">
        <f t="shared" si="35"/>
        <v>0</v>
      </c>
      <c r="CB21" s="91">
        <f t="shared" si="30"/>
        <v>6078</v>
      </c>
      <c r="CC21" s="91">
        <v>0</v>
      </c>
      <c r="CD21" s="91">
        <v>6078</v>
      </c>
      <c r="CE21" s="91">
        <v>0</v>
      </c>
      <c r="CF21" s="91">
        <v>0</v>
      </c>
      <c r="CG21" s="91">
        <f t="shared" si="21"/>
        <v>6078</v>
      </c>
      <c r="CH21" s="91">
        <v>0</v>
      </c>
      <c r="CI21" s="91">
        <v>6078</v>
      </c>
      <c r="CJ21" s="91">
        <v>0</v>
      </c>
      <c r="CK21" s="91">
        <v>0</v>
      </c>
      <c r="CL21" s="92">
        <f t="shared" si="31"/>
        <v>100</v>
      </c>
      <c r="CM21" s="92">
        <f t="shared" si="32"/>
      </c>
      <c r="CN21" s="92">
        <f t="shared" si="33"/>
        <v>100</v>
      </c>
      <c r="CO21" s="92">
        <f t="shared" si="34"/>
      </c>
      <c r="CP21" s="92">
        <f t="shared" si="22"/>
      </c>
    </row>
    <row r="22" spans="1:94" ht="12.75">
      <c r="A22" s="54" t="s">
        <v>36</v>
      </c>
      <c r="B22" s="55" t="s">
        <v>37</v>
      </c>
      <c r="C22" s="56">
        <v>203104.68787999998</v>
      </c>
      <c r="D22" s="56">
        <v>400686.73237</v>
      </c>
      <c r="E22" s="56">
        <v>198036.97371000002</v>
      </c>
      <c r="F22" s="57">
        <f t="shared" si="0"/>
        <v>49.42439010611656</v>
      </c>
      <c r="G22" s="57">
        <f t="shared" si="1"/>
        <v>97.50487582394251</v>
      </c>
      <c r="H22" s="56">
        <v>67534.18577</v>
      </c>
      <c r="I22" s="56">
        <v>144055.8</v>
      </c>
      <c r="J22" s="56">
        <v>73593.12269</v>
      </c>
      <c r="K22" s="58">
        <f t="shared" si="2"/>
        <v>51.08653916746151</v>
      </c>
      <c r="L22" s="59">
        <f t="shared" si="3"/>
        <v>108.97165909519488</v>
      </c>
      <c r="M22" s="60">
        <v>57081.81003</v>
      </c>
      <c r="N22" s="60">
        <v>1375.1924099999999</v>
      </c>
      <c r="O22" s="60">
        <v>2341.3951899999997</v>
      </c>
      <c r="P22" s="60">
        <v>192448.64655</v>
      </c>
      <c r="Q22" s="60">
        <v>429225.36204000004</v>
      </c>
      <c r="R22" s="60">
        <v>191316.909</v>
      </c>
      <c r="S22" s="58">
        <f t="shared" si="4"/>
        <v>44.57260122997367</v>
      </c>
      <c r="T22" s="59">
        <f t="shared" si="5"/>
        <v>99.41192750882458</v>
      </c>
      <c r="U22" s="60">
        <f t="shared" si="6"/>
        <v>6720.064710000006</v>
      </c>
      <c r="V22" s="60">
        <v>171442.4</v>
      </c>
      <c r="W22" s="60">
        <v>90198.21759999999</v>
      </c>
      <c r="X22" s="59">
        <f t="shared" si="7"/>
        <v>52.611382948442156</v>
      </c>
      <c r="Y22" s="60">
        <v>46231.8452</v>
      </c>
      <c r="Z22" s="60">
        <v>22472.49709</v>
      </c>
      <c r="AA22" s="59">
        <f t="shared" si="8"/>
        <v>48.6082634010896</v>
      </c>
      <c r="AB22" s="59">
        <v>0</v>
      </c>
      <c r="AC22" s="59">
        <v>0</v>
      </c>
      <c r="AD22" s="59">
        <f t="shared" si="9"/>
        <v>0</v>
      </c>
      <c r="AE22" s="60">
        <v>10637.01202</v>
      </c>
      <c r="AF22" s="60">
        <v>5157.3497800000005</v>
      </c>
      <c r="AG22" s="59">
        <f t="shared" si="10"/>
        <v>48.48494831352085</v>
      </c>
      <c r="AH22" s="60">
        <v>27768.185</v>
      </c>
      <c r="AI22" s="60">
        <v>13687.31433</v>
      </c>
      <c r="AJ22" s="59">
        <f t="shared" si="11"/>
        <v>49.29135386414344</v>
      </c>
      <c r="AK22" s="60">
        <v>3610.8</v>
      </c>
      <c r="AL22" s="60">
        <v>1679.875</v>
      </c>
      <c r="AM22" s="59">
        <f t="shared" si="12"/>
        <v>46.52362357372327</v>
      </c>
      <c r="AN22" s="60">
        <v>0</v>
      </c>
      <c r="AO22" s="60">
        <v>0</v>
      </c>
      <c r="AP22" s="59">
        <f t="shared" si="23"/>
        <v>0</v>
      </c>
      <c r="AQ22" s="60">
        <v>135616.77177</v>
      </c>
      <c r="AR22" s="60">
        <v>256438.77648000003</v>
      </c>
      <c r="AS22" s="60">
        <v>125037.39513</v>
      </c>
      <c r="AT22" s="59">
        <f t="shared" si="13"/>
        <v>48.75916070351077</v>
      </c>
      <c r="AU22" s="59">
        <f t="shared" si="24"/>
        <v>92.19906468652555</v>
      </c>
      <c r="AV22" s="63">
        <v>33040.8575</v>
      </c>
      <c r="AW22" s="63">
        <v>80489.8</v>
      </c>
      <c r="AX22" s="63">
        <v>39440.002</v>
      </c>
      <c r="AY22" s="59">
        <f t="shared" si="14"/>
        <v>49</v>
      </c>
      <c r="AZ22" s="59">
        <f t="shared" si="25"/>
        <v>119.36736811385722</v>
      </c>
      <c r="BA22" s="56">
        <v>11202.35017</v>
      </c>
      <c r="BB22" s="56">
        <v>24559.18048</v>
      </c>
      <c r="BC22" s="56">
        <v>3913.48</v>
      </c>
      <c r="BD22" s="59">
        <f t="shared" si="15"/>
        <v>15.934896537720302</v>
      </c>
      <c r="BE22" s="61">
        <f t="shared" si="26"/>
        <v>34.93445518673695</v>
      </c>
      <c r="BF22" s="56">
        <v>91298.56409999999</v>
      </c>
      <c r="BG22" s="56">
        <v>150116.51475</v>
      </c>
      <c r="BH22" s="56">
        <v>80410.63188</v>
      </c>
      <c r="BI22" s="59">
        <f t="shared" si="16"/>
        <v>53.56548012982696</v>
      </c>
      <c r="BJ22" s="59">
        <f t="shared" si="27"/>
        <v>88.07436641821184</v>
      </c>
      <c r="BK22" s="62">
        <v>75</v>
      </c>
      <c r="BL22" s="62">
        <v>1273.28125</v>
      </c>
      <c r="BM22" s="62">
        <v>1273.28125</v>
      </c>
      <c r="BN22" s="61">
        <f t="shared" si="17"/>
        <v>100</v>
      </c>
      <c r="BO22" s="61">
        <f t="shared" si="28"/>
        <v>1697.7083333333333</v>
      </c>
      <c r="BP22" s="62">
        <v>-680.74411</v>
      </c>
      <c r="BQ22" s="62">
        <v>-680.74411</v>
      </c>
      <c r="BR22" s="61">
        <f t="shared" si="29"/>
        <v>100</v>
      </c>
      <c r="BS22" s="62">
        <v>0</v>
      </c>
      <c r="BT22" s="62">
        <v>0</v>
      </c>
      <c r="BU22" s="62">
        <v>0</v>
      </c>
      <c r="BV22" s="62">
        <v>4763.489</v>
      </c>
      <c r="BW22" s="62"/>
      <c r="BX22" s="62">
        <v>0</v>
      </c>
      <c r="BY22" s="61">
        <f t="shared" si="35"/>
        <v>0</v>
      </c>
      <c r="BZ22" s="61">
        <f t="shared" si="35"/>
        <v>0</v>
      </c>
      <c r="CA22" s="61">
        <f t="shared" si="35"/>
        <v>0</v>
      </c>
      <c r="CB22" s="89">
        <f t="shared" si="30"/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f t="shared" si="21"/>
        <v>0</v>
      </c>
      <c r="CH22" s="89">
        <v>0</v>
      </c>
      <c r="CI22" s="89">
        <v>0</v>
      </c>
      <c r="CJ22" s="89">
        <v>0</v>
      </c>
      <c r="CK22" s="89">
        <v>0</v>
      </c>
      <c r="CL22" s="90">
        <f t="shared" si="31"/>
      </c>
      <c r="CM22" s="90">
        <f t="shared" si="32"/>
      </c>
      <c r="CN22" s="90">
        <f t="shared" si="33"/>
      </c>
      <c r="CO22" s="90">
        <f t="shared" si="34"/>
      </c>
      <c r="CP22" s="90">
        <f t="shared" si="22"/>
      </c>
    </row>
    <row r="23" spans="1:94" ht="12.75">
      <c r="A23" s="13" t="s">
        <v>38</v>
      </c>
      <c r="B23" s="14" t="s">
        <v>39</v>
      </c>
      <c r="C23" s="46">
        <v>312630.83706</v>
      </c>
      <c r="D23" s="46">
        <v>675490.98411</v>
      </c>
      <c r="E23" s="46">
        <v>341848.93056999997</v>
      </c>
      <c r="F23" s="43">
        <f t="shared" si="0"/>
        <v>50.60747494955932</v>
      </c>
      <c r="G23" s="43">
        <f t="shared" si="1"/>
        <v>109.34587700457472</v>
      </c>
      <c r="H23" s="46">
        <v>109401.2344</v>
      </c>
      <c r="I23" s="46">
        <v>243093.3</v>
      </c>
      <c r="J23" s="46">
        <v>113583.08310999999</v>
      </c>
      <c r="K23" s="42">
        <f t="shared" si="2"/>
        <v>46.72406977485599</v>
      </c>
      <c r="L23" s="44">
        <f t="shared" si="3"/>
        <v>103.82248768300917</v>
      </c>
      <c r="M23" s="47">
        <v>74982.27847</v>
      </c>
      <c r="N23" s="47">
        <v>5158.125889999999</v>
      </c>
      <c r="O23" s="47">
        <v>3323.99305</v>
      </c>
      <c r="P23" s="47">
        <v>285107.22753</v>
      </c>
      <c r="Q23" s="47">
        <v>693711.80685</v>
      </c>
      <c r="R23" s="47">
        <v>315764.95574</v>
      </c>
      <c r="S23" s="42">
        <f t="shared" si="4"/>
        <v>45.5181752165676</v>
      </c>
      <c r="T23" s="44">
        <f t="shared" si="5"/>
        <v>110.7530519221138</v>
      </c>
      <c r="U23" s="47">
        <f t="shared" si="6"/>
        <v>26083.974829999963</v>
      </c>
      <c r="V23" s="47">
        <v>354569.09401999996</v>
      </c>
      <c r="W23" s="47">
        <v>170944.25248</v>
      </c>
      <c r="X23" s="44">
        <f t="shared" si="7"/>
        <v>48.21183102618573</v>
      </c>
      <c r="Y23" s="47">
        <v>44145.72208</v>
      </c>
      <c r="Z23" s="47">
        <v>18626.01043</v>
      </c>
      <c r="AA23" s="44">
        <f t="shared" si="8"/>
        <v>42.192107303729934</v>
      </c>
      <c r="AB23" s="44">
        <v>0</v>
      </c>
      <c r="AC23" s="44">
        <v>0</v>
      </c>
      <c r="AD23" s="44">
        <f t="shared" si="9"/>
        <v>0</v>
      </c>
      <c r="AE23" s="47">
        <v>24104.942320000002</v>
      </c>
      <c r="AF23" s="47">
        <v>6329.386820000001</v>
      </c>
      <c r="AG23" s="44">
        <f t="shared" si="10"/>
        <v>26.257631053315045</v>
      </c>
      <c r="AH23" s="47">
        <v>9054.874</v>
      </c>
      <c r="AI23" s="47">
        <v>4295.970490000001</v>
      </c>
      <c r="AJ23" s="44">
        <f t="shared" si="11"/>
        <v>47.44373571625625</v>
      </c>
      <c r="AK23" s="47">
        <v>2335.75</v>
      </c>
      <c r="AL23" s="47">
        <v>1037.0875</v>
      </c>
      <c r="AM23" s="44">
        <f t="shared" si="12"/>
        <v>44.400620785614905</v>
      </c>
      <c r="AN23" s="47">
        <v>773.4</v>
      </c>
      <c r="AO23" s="47">
        <v>300.66876</v>
      </c>
      <c r="AP23" s="44">
        <f t="shared" si="23"/>
        <v>38.87622963537626</v>
      </c>
      <c r="AQ23" s="47">
        <v>205260.03421000004</v>
      </c>
      <c r="AR23" s="47">
        <v>436723.23734</v>
      </c>
      <c r="AS23" s="47">
        <v>233137.61915000004</v>
      </c>
      <c r="AT23" s="44">
        <f t="shared" si="13"/>
        <v>53.383378583195594</v>
      </c>
      <c r="AU23" s="44">
        <f t="shared" si="24"/>
        <v>113.58159421891094</v>
      </c>
      <c r="AV23" s="48">
        <v>29103.345</v>
      </c>
      <c r="AW23" s="48">
        <v>69755.3</v>
      </c>
      <c r="AX23" s="48">
        <v>34180.097</v>
      </c>
      <c r="AY23" s="44">
        <f t="shared" si="14"/>
        <v>49</v>
      </c>
      <c r="AZ23" s="44">
        <f t="shared" si="25"/>
        <v>117.4438780147093</v>
      </c>
      <c r="BA23" s="46">
        <v>5464.81591</v>
      </c>
      <c r="BB23" s="46">
        <v>23945.507980000002</v>
      </c>
      <c r="BC23" s="46">
        <v>3470.89761</v>
      </c>
      <c r="BD23" s="44">
        <f t="shared" si="15"/>
        <v>14.49498424881609</v>
      </c>
      <c r="BE23" s="45">
        <f t="shared" si="26"/>
        <v>63.51353215116811</v>
      </c>
      <c r="BF23" s="46">
        <v>170128.80930000002</v>
      </c>
      <c r="BG23" s="46">
        <v>336981.6679</v>
      </c>
      <c r="BH23" s="46">
        <v>189445.86308</v>
      </c>
      <c r="BI23" s="44">
        <f t="shared" si="16"/>
        <v>56.21844780476856</v>
      </c>
      <c r="BJ23" s="44">
        <f t="shared" si="27"/>
        <v>111.35436958589236</v>
      </c>
      <c r="BK23" s="49">
        <v>563.064</v>
      </c>
      <c r="BL23" s="49">
        <v>6040.76146</v>
      </c>
      <c r="BM23" s="49">
        <v>6040.76146</v>
      </c>
      <c r="BN23" s="45">
        <f t="shared" si="17"/>
        <v>100</v>
      </c>
      <c r="BO23" s="45">
        <f t="shared" si="28"/>
        <v>1072.837450094483</v>
      </c>
      <c r="BP23" s="49">
        <v>-5735.83097</v>
      </c>
      <c r="BQ23" s="49">
        <v>-5735.83097</v>
      </c>
      <c r="BR23" s="45">
        <f t="shared" si="29"/>
        <v>100</v>
      </c>
      <c r="BS23" s="49">
        <v>0</v>
      </c>
      <c r="BT23" s="49">
        <v>0</v>
      </c>
      <c r="BU23" s="49">
        <v>0</v>
      </c>
      <c r="BV23" s="49">
        <v>0</v>
      </c>
      <c r="BW23" s="49"/>
      <c r="BX23" s="49">
        <v>0</v>
      </c>
      <c r="BY23" s="45">
        <f t="shared" si="35"/>
        <v>0</v>
      </c>
      <c r="BZ23" s="45">
        <f t="shared" si="35"/>
        <v>0</v>
      </c>
      <c r="CA23" s="45">
        <f t="shared" si="35"/>
        <v>0</v>
      </c>
      <c r="CB23" s="91">
        <f t="shared" si="30"/>
        <v>31300</v>
      </c>
      <c r="CC23" s="91">
        <v>0</v>
      </c>
      <c r="CD23" s="91">
        <v>20400</v>
      </c>
      <c r="CE23" s="91">
        <v>10900</v>
      </c>
      <c r="CF23" s="91">
        <v>0</v>
      </c>
      <c r="CG23" s="91">
        <f t="shared" si="21"/>
        <v>20400</v>
      </c>
      <c r="CH23" s="91">
        <v>0</v>
      </c>
      <c r="CI23" s="91">
        <v>15500</v>
      </c>
      <c r="CJ23" s="91">
        <v>4900</v>
      </c>
      <c r="CK23" s="91">
        <v>0</v>
      </c>
      <c r="CL23" s="92">
        <f t="shared" si="31"/>
        <v>65.17571884984025</v>
      </c>
      <c r="CM23" s="92">
        <f t="shared" si="32"/>
      </c>
      <c r="CN23" s="92">
        <f t="shared" si="33"/>
        <v>75.98039215686273</v>
      </c>
      <c r="CO23" s="92">
        <f t="shared" si="34"/>
        <v>44.95412844036697</v>
      </c>
      <c r="CP23" s="92">
        <f t="shared" si="22"/>
      </c>
    </row>
    <row r="24" spans="1:94" ht="12.75">
      <c r="A24" s="54" t="s">
        <v>40</v>
      </c>
      <c r="B24" s="55" t="s">
        <v>88</v>
      </c>
      <c r="C24" s="56">
        <v>265597.70286</v>
      </c>
      <c r="D24" s="56">
        <v>686550.98545</v>
      </c>
      <c r="E24" s="56">
        <v>293958.91254000005</v>
      </c>
      <c r="F24" s="57">
        <f t="shared" si="0"/>
        <v>42.81676361549822</v>
      </c>
      <c r="G24" s="57">
        <f t="shared" si="1"/>
        <v>110.67825865005676</v>
      </c>
      <c r="H24" s="56">
        <v>95093.17408</v>
      </c>
      <c r="I24" s="56">
        <v>218949.34712</v>
      </c>
      <c r="J24" s="56">
        <v>106571.59853</v>
      </c>
      <c r="K24" s="58">
        <f t="shared" si="2"/>
        <v>48.67408829111105</v>
      </c>
      <c r="L24" s="59">
        <f t="shared" si="3"/>
        <v>112.07071334094225</v>
      </c>
      <c r="M24" s="60">
        <v>82476.30279</v>
      </c>
      <c r="N24" s="60">
        <v>3595.19819</v>
      </c>
      <c r="O24" s="60">
        <v>2714.92875</v>
      </c>
      <c r="P24" s="60">
        <v>253425.47988</v>
      </c>
      <c r="Q24" s="60">
        <v>725182.53528</v>
      </c>
      <c r="R24" s="60">
        <v>274695.34976</v>
      </c>
      <c r="S24" s="58">
        <f t="shared" si="4"/>
        <v>37.87947673807912</v>
      </c>
      <c r="T24" s="59">
        <f t="shared" si="5"/>
        <v>108.3929484478323</v>
      </c>
      <c r="U24" s="60">
        <f t="shared" si="6"/>
        <v>19263.562780000037</v>
      </c>
      <c r="V24" s="60">
        <v>373019.17828</v>
      </c>
      <c r="W24" s="60">
        <v>172703.39987999998</v>
      </c>
      <c r="X24" s="59">
        <f t="shared" si="7"/>
        <v>46.298799079537766</v>
      </c>
      <c r="Y24" s="60">
        <v>85120.51848999999</v>
      </c>
      <c r="Z24" s="60">
        <v>28548.84385</v>
      </c>
      <c r="AA24" s="59">
        <f t="shared" si="8"/>
        <v>33.539320902226336</v>
      </c>
      <c r="AB24" s="59">
        <v>0</v>
      </c>
      <c r="AC24" s="59">
        <v>0</v>
      </c>
      <c r="AD24" s="59">
        <f t="shared" si="9"/>
        <v>0</v>
      </c>
      <c r="AE24" s="60">
        <v>18022.88411</v>
      </c>
      <c r="AF24" s="60">
        <v>5309.05462</v>
      </c>
      <c r="AG24" s="59">
        <f t="shared" si="10"/>
        <v>29.457297664441345</v>
      </c>
      <c r="AH24" s="60">
        <v>1617.834</v>
      </c>
      <c r="AI24" s="60">
        <v>777.30982</v>
      </c>
      <c r="AJ24" s="59">
        <f t="shared" si="11"/>
        <v>48.04632737351297</v>
      </c>
      <c r="AK24" s="60">
        <v>4106.305</v>
      </c>
      <c r="AL24" s="60">
        <v>1920.99056</v>
      </c>
      <c r="AM24" s="59">
        <f t="shared" si="12"/>
        <v>46.78148749301379</v>
      </c>
      <c r="AN24" s="60">
        <v>0</v>
      </c>
      <c r="AO24" s="60">
        <v>0</v>
      </c>
      <c r="AP24" s="59">
        <f t="shared" si="23"/>
        <v>0</v>
      </c>
      <c r="AQ24" s="60">
        <v>170563.97576</v>
      </c>
      <c r="AR24" s="60">
        <v>474905.5229</v>
      </c>
      <c r="AS24" s="60">
        <v>193993.94746000002</v>
      </c>
      <c r="AT24" s="59">
        <f t="shared" si="13"/>
        <v>40.848955867133384</v>
      </c>
      <c r="AU24" s="59">
        <f t="shared" si="24"/>
        <v>113.73676451642301</v>
      </c>
      <c r="AV24" s="63">
        <v>28221.46</v>
      </c>
      <c r="AW24" s="63">
        <v>85584.5</v>
      </c>
      <c r="AX24" s="63">
        <v>41936.405</v>
      </c>
      <c r="AY24" s="59">
        <f t="shared" si="14"/>
        <v>49</v>
      </c>
      <c r="AZ24" s="59">
        <f t="shared" si="25"/>
        <v>148.59757432818853</v>
      </c>
      <c r="BA24" s="56">
        <v>4919.740059999999</v>
      </c>
      <c r="BB24" s="56">
        <v>109435.66036</v>
      </c>
      <c r="BC24" s="56">
        <v>8573.4205</v>
      </c>
      <c r="BD24" s="59">
        <f t="shared" si="15"/>
        <v>7.834210961762228</v>
      </c>
      <c r="BE24" s="61">
        <f t="shared" si="26"/>
        <v>174.26572126658255</v>
      </c>
      <c r="BF24" s="56">
        <v>135975.3437</v>
      </c>
      <c r="BG24" s="56">
        <v>249541.69634999998</v>
      </c>
      <c r="BH24" s="56">
        <v>136868.85577000002</v>
      </c>
      <c r="BI24" s="59">
        <f t="shared" si="16"/>
        <v>54.84809062852234</v>
      </c>
      <c r="BJ24" s="59">
        <f t="shared" si="27"/>
        <v>100.65711330134334</v>
      </c>
      <c r="BK24" s="62">
        <v>1447.432</v>
      </c>
      <c r="BL24" s="62">
        <v>30343.66619</v>
      </c>
      <c r="BM24" s="62">
        <v>6615.26619</v>
      </c>
      <c r="BN24" s="61">
        <f t="shared" si="17"/>
        <v>21.80114343658353</v>
      </c>
      <c r="BO24" s="61">
        <f t="shared" si="28"/>
        <v>457.03467865847927</v>
      </c>
      <c r="BP24" s="62">
        <v>-7577.47477</v>
      </c>
      <c r="BQ24" s="62">
        <v>-7043.070650000001</v>
      </c>
      <c r="BR24" s="61">
        <f t="shared" si="29"/>
        <v>92.94746421174823</v>
      </c>
      <c r="BS24" s="62">
        <v>0</v>
      </c>
      <c r="BT24" s="62">
        <v>0</v>
      </c>
      <c r="BU24" s="62">
        <v>0</v>
      </c>
      <c r="BV24" s="62">
        <v>0</v>
      </c>
      <c r="BW24" s="62"/>
      <c r="BX24" s="62">
        <v>0</v>
      </c>
      <c r="BY24" s="61">
        <f t="shared" si="35"/>
        <v>0</v>
      </c>
      <c r="BZ24" s="61">
        <f t="shared" si="35"/>
        <v>0</v>
      </c>
      <c r="CA24" s="61">
        <f t="shared" si="35"/>
        <v>0</v>
      </c>
      <c r="CB24" s="89">
        <f t="shared" si="30"/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f t="shared" si="21"/>
        <v>0</v>
      </c>
      <c r="CH24" s="89">
        <v>0</v>
      </c>
      <c r="CI24" s="89">
        <v>0</v>
      </c>
      <c r="CJ24" s="89">
        <v>0</v>
      </c>
      <c r="CK24" s="89">
        <v>0</v>
      </c>
      <c r="CL24" s="90">
        <f t="shared" si="31"/>
      </c>
      <c r="CM24" s="90">
        <f t="shared" si="32"/>
      </c>
      <c r="CN24" s="90">
        <f t="shared" si="33"/>
      </c>
      <c r="CO24" s="90">
        <f t="shared" si="34"/>
      </c>
      <c r="CP24" s="90">
        <f t="shared" si="22"/>
      </c>
    </row>
    <row r="25" spans="1:94" ht="12.75">
      <c r="A25" s="13" t="s">
        <v>41</v>
      </c>
      <c r="B25" s="14" t="s">
        <v>87</v>
      </c>
      <c r="C25" s="46">
        <v>216591.82111000002</v>
      </c>
      <c r="D25" s="46">
        <v>409265.65324</v>
      </c>
      <c r="E25" s="46">
        <v>213030.16643</v>
      </c>
      <c r="F25" s="43">
        <f t="shared" si="0"/>
        <v>52.051806630613015</v>
      </c>
      <c r="G25" s="43">
        <f t="shared" si="1"/>
        <v>98.35559133223633</v>
      </c>
      <c r="H25" s="46">
        <v>35970.18832</v>
      </c>
      <c r="I25" s="46">
        <v>87682.7</v>
      </c>
      <c r="J25" s="46">
        <v>43671.78553</v>
      </c>
      <c r="K25" s="42">
        <f t="shared" si="2"/>
        <v>49.80661582045261</v>
      </c>
      <c r="L25" s="44">
        <f t="shared" si="3"/>
        <v>121.41105612649181</v>
      </c>
      <c r="M25" s="47">
        <v>29457.828149999998</v>
      </c>
      <c r="N25" s="47">
        <v>999.91717</v>
      </c>
      <c r="O25" s="47">
        <v>2058.44503</v>
      </c>
      <c r="P25" s="47">
        <v>210263.52784999998</v>
      </c>
      <c r="Q25" s="47">
        <v>425181.69045999995</v>
      </c>
      <c r="R25" s="47">
        <v>205954.11429</v>
      </c>
      <c r="S25" s="42">
        <f t="shared" si="4"/>
        <v>48.43908355206459</v>
      </c>
      <c r="T25" s="44">
        <f t="shared" si="5"/>
        <v>97.95047024842354</v>
      </c>
      <c r="U25" s="47">
        <f t="shared" si="6"/>
        <v>7076.052140000014</v>
      </c>
      <c r="V25" s="47">
        <v>154191.1</v>
      </c>
      <c r="W25" s="47">
        <v>88707.13572</v>
      </c>
      <c r="X25" s="44">
        <f t="shared" si="7"/>
        <v>57.53064588033941</v>
      </c>
      <c r="Y25" s="47">
        <v>30454.744</v>
      </c>
      <c r="Z25" s="47">
        <v>13970.942710000001</v>
      </c>
      <c r="AA25" s="44">
        <f t="shared" si="8"/>
        <v>45.87443818276719</v>
      </c>
      <c r="AB25" s="44">
        <v>0</v>
      </c>
      <c r="AC25" s="44">
        <v>0</v>
      </c>
      <c r="AD25" s="44">
        <f t="shared" si="9"/>
        <v>0</v>
      </c>
      <c r="AE25" s="47">
        <v>9788.30101</v>
      </c>
      <c r="AF25" s="47">
        <v>5123.12602</v>
      </c>
      <c r="AG25" s="44">
        <f t="shared" si="10"/>
        <v>52.33927741664333</v>
      </c>
      <c r="AH25" s="47">
        <v>400</v>
      </c>
      <c r="AI25" s="47">
        <v>189.9</v>
      </c>
      <c r="AJ25" s="44">
        <f t="shared" si="11"/>
        <v>47.475</v>
      </c>
      <c r="AK25" s="47">
        <v>2166.8</v>
      </c>
      <c r="AL25" s="47">
        <v>1268.43</v>
      </c>
      <c r="AM25" s="44">
        <f t="shared" si="12"/>
        <v>58.53932065719033</v>
      </c>
      <c r="AN25" s="47">
        <v>0</v>
      </c>
      <c r="AO25" s="47">
        <v>0</v>
      </c>
      <c r="AP25" s="44">
        <f t="shared" si="23"/>
        <v>0</v>
      </c>
      <c r="AQ25" s="47">
        <v>180594.24198999998</v>
      </c>
      <c r="AR25" s="47">
        <v>323084.10299999994</v>
      </c>
      <c r="AS25" s="47">
        <v>170859.53066000002</v>
      </c>
      <c r="AT25" s="44">
        <f t="shared" si="13"/>
        <v>52.883917553814165</v>
      </c>
      <c r="AU25" s="44">
        <f t="shared" si="24"/>
        <v>94.6096225312992</v>
      </c>
      <c r="AV25" s="48">
        <v>54487.9625</v>
      </c>
      <c r="AW25" s="48">
        <v>124085</v>
      </c>
      <c r="AX25" s="48">
        <v>60801.65</v>
      </c>
      <c r="AY25" s="44">
        <f t="shared" si="14"/>
        <v>49</v>
      </c>
      <c r="AZ25" s="44">
        <f t="shared" si="25"/>
        <v>111.58730701299393</v>
      </c>
      <c r="BA25" s="47">
        <v>16648.58829</v>
      </c>
      <c r="BB25" s="47">
        <v>12658.529849999999</v>
      </c>
      <c r="BC25" s="47">
        <v>2073.03</v>
      </c>
      <c r="BD25" s="44">
        <f t="shared" si="15"/>
        <v>16.376546285902233</v>
      </c>
      <c r="BE25" s="45">
        <f t="shared" si="26"/>
        <v>12.451686376587071</v>
      </c>
      <c r="BF25" s="46">
        <v>109010.9762</v>
      </c>
      <c r="BG25" s="46">
        <v>184957.25538999998</v>
      </c>
      <c r="BH25" s="46">
        <v>106601.5329</v>
      </c>
      <c r="BI25" s="44">
        <f t="shared" si="16"/>
        <v>57.63576707235438</v>
      </c>
      <c r="BJ25" s="44">
        <f t="shared" si="27"/>
        <v>97.78972413238513</v>
      </c>
      <c r="BK25" s="49">
        <v>446.715</v>
      </c>
      <c r="BL25" s="49">
        <v>1383.31776</v>
      </c>
      <c r="BM25" s="49">
        <v>1383.31776</v>
      </c>
      <c r="BN25" s="45">
        <f t="shared" si="17"/>
        <v>100</v>
      </c>
      <c r="BO25" s="45">
        <f t="shared" si="28"/>
        <v>309.664497498405</v>
      </c>
      <c r="BP25" s="49">
        <v>-1501.14976</v>
      </c>
      <c r="BQ25" s="49">
        <v>-1501.14976</v>
      </c>
      <c r="BR25" s="45">
        <f t="shared" si="29"/>
        <v>100</v>
      </c>
      <c r="BS25" s="49">
        <v>0</v>
      </c>
      <c r="BT25" s="49">
        <v>0</v>
      </c>
      <c r="BU25" s="49">
        <v>0</v>
      </c>
      <c r="BV25" s="49">
        <v>0</v>
      </c>
      <c r="BW25" s="49"/>
      <c r="BX25" s="49">
        <v>0</v>
      </c>
      <c r="BY25" s="45">
        <f t="shared" si="35"/>
        <v>0</v>
      </c>
      <c r="BZ25" s="45">
        <f t="shared" si="35"/>
        <v>0</v>
      </c>
      <c r="CA25" s="45">
        <f t="shared" si="35"/>
        <v>0</v>
      </c>
      <c r="CB25" s="91">
        <f t="shared" si="30"/>
        <v>0</v>
      </c>
      <c r="CC25" s="91">
        <v>0</v>
      </c>
      <c r="CD25" s="91">
        <v>0</v>
      </c>
      <c r="CE25" s="91">
        <v>0</v>
      </c>
      <c r="CF25" s="91">
        <v>0</v>
      </c>
      <c r="CG25" s="91">
        <f t="shared" si="21"/>
        <v>0</v>
      </c>
      <c r="CH25" s="91">
        <v>0</v>
      </c>
      <c r="CI25" s="91">
        <v>0</v>
      </c>
      <c r="CJ25" s="91">
        <v>0</v>
      </c>
      <c r="CK25" s="91">
        <v>0</v>
      </c>
      <c r="CL25" s="92">
        <f t="shared" si="31"/>
      </c>
      <c r="CM25" s="92">
        <f t="shared" si="32"/>
      </c>
      <c r="CN25" s="92">
        <f t="shared" si="33"/>
      </c>
      <c r="CO25" s="92">
        <f t="shared" si="34"/>
      </c>
      <c r="CP25" s="92">
        <f t="shared" si="22"/>
      </c>
    </row>
    <row r="26" spans="1:94" ht="12.75">
      <c r="A26" s="54" t="s">
        <v>42</v>
      </c>
      <c r="B26" s="55" t="s">
        <v>43</v>
      </c>
      <c r="C26" s="56">
        <v>323416.60108</v>
      </c>
      <c r="D26" s="56">
        <v>708507.65103</v>
      </c>
      <c r="E26" s="56">
        <v>345755.47776</v>
      </c>
      <c r="F26" s="57">
        <f t="shared" si="0"/>
        <v>48.80052844275634</v>
      </c>
      <c r="G26" s="57">
        <f t="shared" si="1"/>
        <v>106.90715213919222</v>
      </c>
      <c r="H26" s="56">
        <v>110188.42284999999</v>
      </c>
      <c r="I26" s="56">
        <v>260250.5</v>
      </c>
      <c r="J26" s="56">
        <v>112821.21999</v>
      </c>
      <c r="K26" s="58">
        <f t="shared" si="2"/>
        <v>43.35100988854968</v>
      </c>
      <c r="L26" s="59">
        <f t="shared" si="3"/>
        <v>102.38935912857565</v>
      </c>
      <c r="M26" s="60">
        <v>87211.50218000001</v>
      </c>
      <c r="N26" s="60">
        <v>3137.17976</v>
      </c>
      <c r="O26" s="60">
        <v>5647.05269</v>
      </c>
      <c r="P26" s="60">
        <v>419992.01042</v>
      </c>
      <c r="Q26" s="60">
        <v>741009.30912</v>
      </c>
      <c r="R26" s="60">
        <v>354317.85137</v>
      </c>
      <c r="S26" s="58">
        <f t="shared" si="4"/>
        <v>47.81557357096863</v>
      </c>
      <c r="T26" s="59">
        <f t="shared" si="5"/>
        <v>84.36299800457523</v>
      </c>
      <c r="U26" s="60">
        <f t="shared" si="6"/>
        <v>-8562.37361000001</v>
      </c>
      <c r="V26" s="60">
        <v>329105.38</v>
      </c>
      <c r="W26" s="60">
        <v>185989.31856</v>
      </c>
      <c r="X26" s="59">
        <f t="shared" si="7"/>
        <v>56.51360623761301</v>
      </c>
      <c r="Y26" s="60">
        <v>96122.55906999999</v>
      </c>
      <c r="Z26" s="60">
        <v>42098.29133</v>
      </c>
      <c r="AA26" s="59">
        <f t="shared" si="8"/>
        <v>43.7964737282353</v>
      </c>
      <c r="AB26" s="59">
        <v>0</v>
      </c>
      <c r="AC26" s="59">
        <v>0</v>
      </c>
      <c r="AD26" s="59">
        <f t="shared" si="9"/>
        <v>0</v>
      </c>
      <c r="AE26" s="60">
        <v>17398.17013</v>
      </c>
      <c r="AF26" s="60">
        <v>4562.13458</v>
      </c>
      <c r="AG26" s="59">
        <f t="shared" si="10"/>
        <v>26.221921879781046</v>
      </c>
      <c r="AH26" s="60">
        <v>3627.1</v>
      </c>
      <c r="AI26" s="60">
        <v>1775.42485</v>
      </c>
      <c r="AJ26" s="59">
        <f t="shared" si="11"/>
        <v>48.94888064845194</v>
      </c>
      <c r="AK26" s="60">
        <v>1788</v>
      </c>
      <c r="AL26" s="60">
        <v>817.76548</v>
      </c>
      <c r="AM26" s="59">
        <f t="shared" si="12"/>
        <v>45.73632438478747</v>
      </c>
      <c r="AN26" s="60">
        <v>2.6</v>
      </c>
      <c r="AO26" s="60">
        <v>1.29643</v>
      </c>
      <c r="AP26" s="59">
        <f t="shared" si="23"/>
        <v>49.8626923076923</v>
      </c>
      <c r="AQ26" s="60">
        <v>213990.72201000003</v>
      </c>
      <c r="AR26" s="60">
        <v>449759.95213</v>
      </c>
      <c r="AS26" s="60">
        <v>235304.50939</v>
      </c>
      <c r="AT26" s="59">
        <f t="shared" si="13"/>
        <v>52.317799367336036</v>
      </c>
      <c r="AU26" s="59">
        <f t="shared" si="24"/>
        <v>109.96014555201322</v>
      </c>
      <c r="AV26" s="63">
        <v>35802.555</v>
      </c>
      <c r="AW26" s="63">
        <v>91789.1</v>
      </c>
      <c r="AX26" s="63">
        <v>44976.659</v>
      </c>
      <c r="AY26" s="59">
        <f t="shared" si="14"/>
        <v>49</v>
      </c>
      <c r="AZ26" s="59">
        <f t="shared" si="25"/>
        <v>125.62416006343682</v>
      </c>
      <c r="BA26" s="60">
        <v>8793.65557</v>
      </c>
      <c r="BB26" s="60">
        <v>58169.0888</v>
      </c>
      <c r="BC26" s="60">
        <v>17799.25685</v>
      </c>
      <c r="BD26" s="59">
        <f t="shared" si="15"/>
        <v>30.599167388023453</v>
      </c>
      <c r="BE26" s="61">
        <f t="shared" si="26"/>
        <v>202.41021163852565</v>
      </c>
      <c r="BF26" s="56">
        <v>168714.76030000002</v>
      </c>
      <c r="BG26" s="56">
        <v>298982.31351</v>
      </c>
      <c r="BH26" s="56">
        <v>171709.14372</v>
      </c>
      <c r="BI26" s="59">
        <f t="shared" si="16"/>
        <v>57.43120444288651</v>
      </c>
      <c r="BJ26" s="59">
        <f t="shared" si="27"/>
        <v>101.77482006593586</v>
      </c>
      <c r="BK26" s="62">
        <v>679.75114</v>
      </c>
      <c r="BL26" s="62">
        <v>819.4498199999999</v>
      </c>
      <c r="BM26" s="62">
        <v>819.4498199999999</v>
      </c>
      <c r="BN26" s="61">
        <f t="shared" si="17"/>
        <v>100</v>
      </c>
      <c r="BO26" s="61">
        <f t="shared" si="28"/>
        <v>120.55144475373739</v>
      </c>
      <c r="BP26" s="62">
        <v>-2135.14007</v>
      </c>
      <c r="BQ26" s="62">
        <v>-2422.5456000000004</v>
      </c>
      <c r="BR26" s="61">
        <f t="shared" si="29"/>
        <v>113.460734217779</v>
      </c>
      <c r="BS26" s="62">
        <v>0</v>
      </c>
      <c r="BT26" s="62">
        <v>0</v>
      </c>
      <c r="BU26" s="62">
        <v>0</v>
      </c>
      <c r="BV26" s="62">
        <v>0</v>
      </c>
      <c r="BW26" s="62"/>
      <c r="BX26" s="62">
        <v>0</v>
      </c>
      <c r="BY26" s="61">
        <f t="shared" si="35"/>
        <v>0</v>
      </c>
      <c r="BZ26" s="61">
        <f t="shared" si="35"/>
        <v>0</v>
      </c>
      <c r="CA26" s="61">
        <f t="shared" si="35"/>
        <v>0</v>
      </c>
      <c r="CB26" s="89">
        <f t="shared" si="30"/>
        <v>2600</v>
      </c>
      <c r="CC26" s="89">
        <v>0</v>
      </c>
      <c r="CD26" s="89">
        <v>2600</v>
      </c>
      <c r="CE26" s="89">
        <v>0</v>
      </c>
      <c r="CF26" s="89">
        <v>0</v>
      </c>
      <c r="CG26" s="89">
        <f t="shared" si="21"/>
        <v>2600</v>
      </c>
      <c r="CH26" s="89">
        <v>0</v>
      </c>
      <c r="CI26" s="89">
        <v>2600</v>
      </c>
      <c r="CJ26" s="89">
        <v>0</v>
      </c>
      <c r="CK26" s="89">
        <v>0</v>
      </c>
      <c r="CL26" s="90">
        <f t="shared" si="31"/>
        <v>100</v>
      </c>
      <c r="CM26" s="90">
        <f t="shared" si="32"/>
      </c>
      <c r="CN26" s="90">
        <f t="shared" si="33"/>
        <v>100</v>
      </c>
      <c r="CO26" s="90">
        <f t="shared" si="34"/>
      </c>
      <c r="CP26" s="90">
        <f t="shared" si="22"/>
      </c>
    </row>
    <row r="27" spans="1:94" ht="12.75">
      <c r="A27" s="13" t="s">
        <v>44</v>
      </c>
      <c r="B27" s="14" t="s">
        <v>45</v>
      </c>
      <c r="C27" s="46">
        <v>565807.14673</v>
      </c>
      <c r="D27" s="46">
        <v>1083337.8443</v>
      </c>
      <c r="E27" s="46">
        <v>560581.76981</v>
      </c>
      <c r="F27" s="43">
        <f t="shared" si="0"/>
        <v>51.74579405302882</v>
      </c>
      <c r="G27" s="43">
        <f t="shared" si="1"/>
        <v>99.07647385682571</v>
      </c>
      <c r="H27" s="46">
        <v>178233.18586000003</v>
      </c>
      <c r="I27" s="46">
        <v>426880.7</v>
      </c>
      <c r="J27" s="46">
        <v>208253.75636000003</v>
      </c>
      <c r="K27" s="42">
        <f t="shared" si="2"/>
        <v>48.78500160817765</v>
      </c>
      <c r="L27" s="44">
        <f t="shared" si="3"/>
        <v>116.84342360551238</v>
      </c>
      <c r="M27" s="47">
        <v>148650.31786</v>
      </c>
      <c r="N27" s="47">
        <v>9392.79713</v>
      </c>
      <c r="O27" s="47">
        <v>9297.31633</v>
      </c>
      <c r="P27" s="47">
        <v>555782.58138</v>
      </c>
      <c r="Q27" s="47">
        <v>1124634.865</v>
      </c>
      <c r="R27" s="47">
        <v>566132.72297</v>
      </c>
      <c r="S27" s="42">
        <f t="shared" si="4"/>
        <v>50.33924703819315</v>
      </c>
      <c r="T27" s="44">
        <f t="shared" si="5"/>
        <v>101.86226447836863</v>
      </c>
      <c r="U27" s="47">
        <f t="shared" si="6"/>
        <v>-5550.953160000034</v>
      </c>
      <c r="V27" s="47">
        <v>553580.9</v>
      </c>
      <c r="W27" s="47">
        <v>314262.20888</v>
      </c>
      <c r="X27" s="44">
        <f t="shared" si="7"/>
        <v>56.76897611171194</v>
      </c>
      <c r="Y27" s="47">
        <v>95075.823</v>
      </c>
      <c r="Z27" s="47">
        <v>42046.563969999996</v>
      </c>
      <c r="AA27" s="44">
        <f t="shared" si="8"/>
        <v>44.224244022583946</v>
      </c>
      <c r="AB27" s="44">
        <v>0</v>
      </c>
      <c r="AC27" s="44">
        <v>0</v>
      </c>
      <c r="AD27" s="44">
        <f t="shared" si="9"/>
        <v>0</v>
      </c>
      <c r="AE27" s="47">
        <v>31243.29247</v>
      </c>
      <c r="AF27" s="47">
        <v>19245.889239999997</v>
      </c>
      <c r="AG27" s="44">
        <f t="shared" si="10"/>
        <v>61.60006746561687</v>
      </c>
      <c r="AH27" s="47">
        <v>41150.1</v>
      </c>
      <c r="AI27" s="47">
        <v>21320.25455</v>
      </c>
      <c r="AJ27" s="44">
        <f t="shared" si="11"/>
        <v>51.810942257734496</v>
      </c>
      <c r="AK27" s="47">
        <v>6456.9</v>
      </c>
      <c r="AL27" s="47">
        <v>3285.725</v>
      </c>
      <c r="AM27" s="44">
        <f t="shared" si="12"/>
        <v>50.887035574346825</v>
      </c>
      <c r="AN27" s="47">
        <v>350</v>
      </c>
      <c r="AO27" s="47">
        <v>2.2936799999999997</v>
      </c>
      <c r="AP27" s="44">
        <f t="shared" si="23"/>
        <v>0.6553371428571428</v>
      </c>
      <c r="AQ27" s="47">
        <v>388252.09401</v>
      </c>
      <c r="AR27" s="47">
        <v>657058.0635200001</v>
      </c>
      <c r="AS27" s="47">
        <v>356973.88596</v>
      </c>
      <c r="AT27" s="44">
        <f t="shared" si="13"/>
        <v>54.329123372691726</v>
      </c>
      <c r="AU27" s="44">
        <f t="shared" si="24"/>
        <v>91.94384047566929</v>
      </c>
      <c r="AV27" s="48">
        <v>15398.7875</v>
      </c>
      <c r="AW27" s="48">
        <v>50550.3</v>
      </c>
      <c r="AX27" s="48">
        <v>24769.647</v>
      </c>
      <c r="AY27" s="44">
        <f t="shared" si="14"/>
        <v>49</v>
      </c>
      <c r="AZ27" s="44">
        <f t="shared" si="25"/>
        <v>160.85452831919395</v>
      </c>
      <c r="BA27" s="47">
        <v>35804.284329999995</v>
      </c>
      <c r="BB27" s="47">
        <v>70840.41214</v>
      </c>
      <c r="BC27" s="47">
        <v>12335.15819</v>
      </c>
      <c r="BD27" s="44">
        <f t="shared" si="15"/>
        <v>17.41260082680259</v>
      </c>
      <c r="BE27" s="45">
        <f t="shared" si="26"/>
        <v>34.45162616939815</v>
      </c>
      <c r="BF27" s="46">
        <v>336664.02218</v>
      </c>
      <c r="BG27" s="46">
        <v>534011.65492</v>
      </c>
      <c r="BH27" s="46">
        <v>318213.38431</v>
      </c>
      <c r="BI27" s="44">
        <f t="shared" si="16"/>
        <v>59.589220830334014</v>
      </c>
      <c r="BJ27" s="44">
        <f t="shared" si="27"/>
        <v>94.51956946556788</v>
      </c>
      <c r="BK27" s="49">
        <v>385</v>
      </c>
      <c r="BL27" s="49">
        <v>1655.69646</v>
      </c>
      <c r="BM27" s="49">
        <v>1655.69646</v>
      </c>
      <c r="BN27" s="45">
        <f t="shared" si="17"/>
        <v>100</v>
      </c>
      <c r="BO27" s="45">
        <f t="shared" si="28"/>
        <v>430.0510285714285</v>
      </c>
      <c r="BP27" s="49">
        <v>-7166.64051</v>
      </c>
      <c r="BQ27" s="49">
        <v>-7166.64051</v>
      </c>
      <c r="BR27" s="49">
        <f t="shared" si="29"/>
        <v>100</v>
      </c>
      <c r="BS27" s="49">
        <v>0</v>
      </c>
      <c r="BT27" s="49">
        <v>0</v>
      </c>
      <c r="BU27" s="49">
        <v>0</v>
      </c>
      <c r="BV27" s="49">
        <v>0</v>
      </c>
      <c r="BW27" s="49"/>
      <c r="BX27" s="49">
        <v>0</v>
      </c>
      <c r="BY27" s="45">
        <f t="shared" si="35"/>
        <v>0</v>
      </c>
      <c r="BZ27" s="45">
        <f t="shared" si="35"/>
        <v>0</v>
      </c>
      <c r="CA27" s="45">
        <f t="shared" si="35"/>
        <v>0</v>
      </c>
      <c r="CB27" s="91">
        <f t="shared" si="30"/>
        <v>8557.73885</v>
      </c>
      <c r="CC27" s="91">
        <v>0</v>
      </c>
      <c r="CD27" s="91">
        <v>4600</v>
      </c>
      <c r="CE27" s="91">
        <v>0</v>
      </c>
      <c r="CF27" s="91">
        <v>3957.73885</v>
      </c>
      <c r="CG27" s="91">
        <f t="shared" si="21"/>
        <v>10656.8038</v>
      </c>
      <c r="CH27" s="91">
        <v>0</v>
      </c>
      <c r="CI27" s="91">
        <v>4600</v>
      </c>
      <c r="CJ27" s="91">
        <v>0</v>
      </c>
      <c r="CK27" s="91">
        <v>6056.8038</v>
      </c>
      <c r="CL27" s="92">
        <f t="shared" si="31"/>
        <v>124.52826601503504</v>
      </c>
      <c r="CM27" s="92">
        <f t="shared" si="32"/>
      </c>
      <c r="CN27" s="92">
        <f t="shared" si="33"/>
        <v>100</v>
      </c>
      <c r="CO27" s="92">
        <f t="shared" si="34"/>
      </c>
      <c r="CP27" s="92">
        <f t="shared" si="22"/>
        <v>153.03697463515056</v>
      </c>
    </row>
    <row r="28" spans="1:94" ht="12.75">
      <c r="A28" s="54" t="s">
        <v>46</v>
      </c>
      <c r="B28" s="55" t="s">
        <v>47</v>
      </c>
      <c r="C28" s="56">
        <v>419621.60025</v>
      </c>
      <c r="D28" s="56">
        <v>673440.2737</v>
      </c>
      <c r="E28" s="56">
        <v>314152.02094</v>
      </c>
      <c r="F28" s="57">
        <f t="shared" si="0"/>
        <v>46.648831857648375</v>
      </c>
      <c r="G28" s="57">
        <f t="shared" si="1"/>
        <v>74.86555047519865</v>
      </c>
      <c r="H28" s="56">
        <v>128125.45056</v>
      </c>
      <c r="I28" s="56">
        <v>275104.3</v>
      </c>
      <c r="J28" s="56">
        <v>132201.1208</v>
      </c>
      <c r="K28" s="58">
        <f t="shared" si="2"/>
        <v>48.05490891999871</v>
      </c>
      <c r="L28" s="59">
        <f t="shared" si="3"/>
        <v>103.18099973282935</v>
      </c>
      <c r="M28" s="60">
        <v>108893.05061</v>
      </c>
      <c r="N28" s="60">
        <v>3658.68156</v>
      </c>
      <c r="O28" s="60">
        <v>4149.20382</v>
      </c>
      <c r="P28" s="60">
        <v>439690.07716000004</v>
      </c>
      <c r="Q28" s="60">
        <v>705572.5673</v>
      </c>
      <c r="R28" s="60">
        <v>328473.14391000004</v>
      </c>
      <c r="S28" s="58">
        <f t="shared" si="4"/>
        <v>46.554126270379456</v>
      </c>
      <c r="T28" s="59">
        <f t="shared" si="5"/>
        <v>74.70560764792312</v>
      </c>
      <c r="U28" s="60">
        <f t="shared" si="6"/>
        <v>-14321.122970000026</v>
      </c>
      <c r="V28" s="60">
        <v>364768.785</v>
      </c>
      <c r="W28" s="60">
        <v>197405.35878</v>
      </c>
      <c r="X28" s="59">
        <f t="shared" si="7"/>
        <v>54.11794180250374</v>
      </c>
      <c r="Y28" s="60">
        <v>117593.17</v>
      </c>
      <c r="Z28" s="60">
        <v>37086.458770000005</v>
      </c>
      <c r="AA28" s="59">
        <f t="shared" si="8"/>
        <v>31.537936063803713</v>
      </c>
      <c r="AB28" s="59">
        <v>0</v>
      </c>
      <c r="AC28" s="59">
        <v>0</v>
      </c>
      <c r="AD28" s="59">
        <f t="shared" si="9"/>
        <v>0</v>
      </c>
      <c r="AE28" s="60">
        <v>19153.84403</v>
      </c>
      <c r="AF28" s="60">
        <v>5916.99231</v>
      </c>
      <c r="AG28" s="59">
        <f t="shared" si="10"/>
        <v>30.89193114829807</v>
      </c>
      <c r="AH28" s="60">
        <v>15118.301</v>
      </c>
      <c r="AI28" s="60">
        <v>8589.6</v>
      </c>
      <c r="AJ28" s="59">
        <f t="shared" si="11"/>
        <v>56.81590808385148</v>
      </c>
      <c r="AK28" s="60">
        <v>1770</v>
      </c>
      <c r="AL28" s="60">
        <v>814.2</v>
      </c>
      <c r="AM28" s="59">
        <f t="shared" si="12"/>
        <v>46</v>
      </c>
      <c r="AN28" s="60">
        <v>1.3</v>
      </c>
      <c r="AO28" s="60">
        <v>0.22794</v>
      </c>
      <c r="AP28" s="59">
        <f t="shared" si="23"/>
        <v>17.533846153846152</v>
      </c>
      <c r="AQ28" s="60">
        <v>291596.47317</v>
      </c>
      <c r="AR28" s="60">
        <v>399191.74397</v>
      </c>
      <c r="AS28" s="60">
        <v>183749.30041</v>
      </c>
      <c r="AT28" s="59">
        <f t="shared" si="13"/>
        <v>46.03033584377163</v>
      </c>
      <c r="AU28" s="59">
        <f t="shared" si="24"/>
        <v>63.01492552787996</v>
      </c>
      <c r="AV28" s="63">
        <v>15313.62</v>
      </c>
      <c r="AW28" s="63">
        <v>70631.8</v>
      </c>
      <c r="AX28" s="63">
        <v>34609.582</v>
      </c>
      <c r="AY28" s="59">
        <f t="shared" si="14"/>
        <v>49</v>
      </c>
      <c r="AZ28" s="59">
        <f t="shared" si="25"/>
        <v>226.00522933179744</v>
      </c>
      <c r="BA28" s="60">
        <v>134502.33134</v>
      </c>
      <c r="BB28" s="60">
        <v>83323.459</v>
      </c>
      <c r="BC28" s="60">
        <v>12349.02699</v>
      </c>
      <c r="BD28" s="59">
        <f t="shared" si="15"/>
        <v>14.82058850917363</v>
      </c>
      <c r="BE28" s="61">
        <f t="shared" si="26"/>
        <v>9.181273563789514</v>
      </c>
      <c r="BF28" s="56">
        <v>140693.56706</v>
      </c>
      <c r="BG28" s="56">
        <v>239719.66794999997</v>
      </c>
      <c r="BH28" s="56">
        <v>131273.8744</v>
      </c>
      <c r="BI28" s="59">
        <f t="shared" si="16"/>
        <v>54.76141174506412</v>
      </c>
      <c r="BJ28" s="59">
        <f t="shared" si="27"/>
        <v>93.30481637729542</v>
      </c>
      <c r="BK28" s="62">
        <v>1086.95477</v>
      </c>
      <c r="BL28" s="62">
        <v>5516.8170199999995</v>
      </c>
      <c r="BM28" s="62">
        <v>5516.8170199999995</v>
      </c>
      <c r="BN28" s="61">
        <f t="shared" si="17"/>
        <v>100</v>
      </c>
      <c r="BO28" s="61">
        <f t="shared" si="28"/>
        <v>507.5479838043306</v>
      </c>
      <c r="BP28" s="62">
        <v>-2428.40027</v>
      </c>
      <c r="BQ28" s="62">
        <v>-2428.40027</v>
      </c>
      <c r="BR28" s="61">
        <f t="shared" si="29"/>
        <v>100</v>
      </c>
      <c r="BS28" s="62">
        <v>0</v>
      </c>
      <c r="BT28" s="62">
        <v>0</v>
      </c>
      <c r="BU28" s="62">
        <v>0</v>
      </c>
      <c r="BV28" s="62">
        <v>0</v>
      </c>
      <c r="BW28" s="62"/>
      <c r="BX28" s="62">
        <v>0</v>
      </c>
      <c r="BY28" s="61">
        <f t="shared" si="35"/>
        <v>0</v>
      </c>
      <c r="BZ28" s="61">
        <f t="shared" si="35"/>
        <v>0</v>
      </c>
      <c r="CA28" s="61">
        <f t="shared" si="35"/>
        <v>0</v>
      </c>
      <c r="CB28" s="89">
        <f t="shared" si="30"/>
        <v>1300</v>
      </c>
      <c r="CC28" s="89">
        <v>0</v>
      </c>
      <c r="CD28" s="89">
        <v>1300</v>
      </c>
      <c r="CE28" s="89">
        <v>0</v>
      </c>
      <c r="CF28" s="89">
        <v>0</v>
      </c>
      <c r="CG28" s="89">
        <f t="shared" si="21"/>
        <v>0</v>
      </c>
      <c r="CH28" s="89">
        <v>0</v>
      </c>
      <c r="CI28" s="89">
        <v>0</v>
      </c>
      <c r="CJ28" s="89">
        <v>0</v>
      </c>
      <c r="CK28" s="89">
        <v>0</v>
      </c>
      <c r="CL28" s="90">
        <f t="shared" si="31"/>
        <v>0</v>
      </c>
      <c r="CM28" s="90">
        <f t="shared" si="32"/>
      </c>
      <c r="CN28" s="90">
        <f t="shared" si="33"/>
        <v>0</v>
      </c>
      <c r="CO28" s="90">
        <f t="shared" si="34"/>
      </c>
      <c r="CP28" s="90">
        <f t="shared" si="22"/>
      </c>
    </row>
    <row r="29" spans="1:94" ht="12.75">
      <c r="A29" s="13" t="s">
        <v>48</v>
      </c>
      <c r="B29" s="14" t="s">
        <v>112</v>
      </c>
      <c r="C29" s="46">
        <v>281918.35947</v>
      </c>
      <c r="D29" s="46">
        <v>552941.70292</v>
      </c>
      <c r="E29" s="46">
        <v>268127.22157</v>
      </c>
      <c r="F29" s="43">
        <f t="shared" si="0"/>
        <v>48.4910470948495</v>
      </c>
      <c r="G29" s="43">
        <f t="shared" si="1"/>
        <v>95.10810933848826</v>
      </c>
      <c r="H29" s="46">
        <v>136375.90545</v>
      </c>
      <c r="I29" s="46">
        <v>285785.23385</v>
      </c>
      <c r="J29" s="46">
        <v>146028.31625</v>
      </c>
      <c r="K29" s="42">
        <f t="shared" si="2"/>
        <v>51.097222303180935</v>
      </c>
      <c r="L29" s="44">
        <f t="shared" si="3"/>
        <v>107.07779777384422</v>
      </c>
      <c r="M29" s="47">
        <v>124347.37861</v>
      </c>
      <c r="N29" s="47">
        <v>3500.60038</v>
      </c>
      <c r="O29" s="47">
        <v>4419.65357</v>
      </c>
      <c r="P29" s="47">
        <v>248565.27588</v>
      </c>
      <c r="Q29" s="47">
        <v>594392.3524099999</v>
      </c>
      <c r="R29" s="47">
        <v>255805.82524</v>
      </c>
      <c r="S29" s="42">
        <f t="shared" si="4"/>
        <v>43.0365270015369</v>
      </c>
      <c r="T29" s="44">
        <f t="shared" si="5"/>
        <v>102.91293678667148</v>
      </c>
      <c r="U29" s="47">
        <f t="shared" si="6"/>
        <v>12321.396329999989</v>
      </c>
      <c r="V29" s="47">
        <v>264900.84971</v>
      </c>
      <c r="W29" s="47">
        <v>137165.78997</v>
      </c>
      <c r="X29" s="44">
        <f t="shared" si="7"/>
        <v>51.78004907125143</v>
      </c>
      <c r="Y29" s="47">
        <v>63992.40645</v>
      </c>
      <c r="Z29" s="47">
        <v>25943.98316</v>
      </c>
      <c r="AA29" s="44">
        <f t="shared" si="8"/>
        <v>40.54228399782268</v>
      </c>
      <c r="AB29" s="44">
        <v>0</v>
      </c>
      <c r="AC29" s="44">
        <v>0</v>
      </c>
      <c r="AD29" s="44">
        <f t="shared" si="9"/>
        <v>0</v>
      </c>
      <c r="AE29" s="47">
        <v>16391.84407</v>
      </c>
      <c r="AF29" s="47">
        <v>6993.657190000001</v>
      </c>
      <c r="AG29" s="44">
        <f t="shared" si="10"/>
        <v>42.66546924271712</v>
      </c>
      <c r="AH29" s="47">
        <v>42233.209670000004</v>
      </c>
      <c r="AI29" s="47">
        <v>20980.63398</v>
      </c>
      <c r="AJ29" s="44">
        <f t="shared" si="11"/>
        <v>49.67804754584734</v>
      </c>
      <c r="AK29" s="47">
        <v>1861.51227</v>
      </c>
      <c r="AL29" s="47">
        <v>853.49891</v>
      </c>
      <c r="AM29" s="44">
        <f t="shared" si="12"/>
        <v>45.84976009854611</v>
      </c>
      <c r="AN29" s="47">
        <v>11.2</v>
      </c>
      <c r="AO29" s="47">
        <v>6.80821</v>
      </c>
      <c r="AP29" s="44">
        <f t="shared" si="23"/>
        <v>60.78758928571428</v>
      </c>
      <c r="AQ29" s="47">
        <v>144693.80216000002</v>
      </c>
      <c r="AR29" s="47">
        <v>268758.03908</v>
      </c>
      <c r="AS29" s="47">
        <v>125951.54832999999</v>
      </c>
      <c r="AT29" s="44">
        <f t="shared" si="13"/>
        <v>46.8642905570942</v>
      </c>
      <c r="AU29" s="44">
        <f t="shared" si="24"/>
        <v>87.046954637853</v>
      </c>
      <c r="AV29" s="48">
        <v>1849.5075</v>
      </c>
      <c r="AW29" s="48">
        <v>22966.1</v>
      </c>
      <c r="AX29" s="48">
        <v>11253.389</v>
      </c>
      <c r="AY29" s="44">
        <f t="shared" si="14"/>
        <v>49</v>
      </c>
      <c r="AZ29" s="44">
        <f t="shared" si="25"/>
        <v>608.4532774265582</v>
      </c>
      <c r="BA29" s="47">
        <v>38342.064060000004</v>
      </c>
      <c r="BB29" s="47">
        <v>57626.2</v>
      </c>
      <c r="BC29" s="47">
        <v>7307.8937000000005</v>
      </c>
      <c r="BD29" s="44">
        <f t="shared" si="15"/>
        <v>12.681547108780384</v>
      </c>
      <c r="BE29" s="45">
        <f t="shared" si="26"/>
        <v>19.059729514207067</v>
      </c>
      <c r="BF29" s="46">
        <v>103736.2306</v>
      </c>
      <c r="BG29" s="46">
        <v>186707.64605</v>
      </c>
      <c r="BH29" s="46">
        <v>105932.17259999999</v>
      </c>
      <c r="BI29" s="44">
        <f t="shared" si="16"/>
        <v>56.736922585179784</v>
      </c>
      <c r="BJ29" s="44">
        <f t="shared" si="27"/>
        <v>102.11685154482564</v>
      </c>
      <c r="BK29" s="49">
        <v>766</v>
      </c>
      <c r="BL29" s="49">
        <v>1458.09303</v>
      </c>
      <c r="BM29" s="49">
        <v>1458.09303</v>
      </c>
      <c r="BN29" s="45">
        <f t="shared" si="17"/>
        <v>100</v>
      </c>
      <c r="BO29" s="45">
        <f t="shared" si="28"/>
        <v>190.35157049608355</v>
      </c>
      <c r="BP29" s="49">
        <v>-4601.5700099999995</v>
      </c>
      <c r="BQ29" s="49">
        <v>-4601.5700099999995</v>
      </c>
      <c r="BR29" s="45">
        <f t="shared" si="29"/>
        <v>100</v>
      </c>
      <c r="BS29" s="49">
        <v>0</v>
      </c>
      <c r="BT29" s="49">
        <v>0</v>
      </c>
      <c r="BU29" s="49">
        <v>0</v>
      </c>
      <c r="BV29" s="49">
        <v>11756.9</v>
      </c>
      <c r="BW29" s="49"/>
      <c r="BX29" s="49">
        <v>0</v>
      </c>
      <c r="BY29" s="45">
        <f t="shared" si="35"/>
        <v>0</v>
      </c>
      <c r="BZ29" s="45">
        <f t="shared" si="35"/>
        <v>0</v>
      </c>
      <c r="CA29" s="45">
        <f t="shared" si="35"/>
        <v>0</v>
      </c>
      <c r="CB29" s="91">
        <f t="shared" si="30"/>
        <v>15000</v>
      </c>
      <c r="CC29" s="91">
        <v>0</v>
      </c>
      <c r="CD29" s="91">
        <v>15000</v>
      </c>
      <c r="CE29" s="91">
        <v>0</v>
      </c>
      <c r="CF29" s="91">
        <v>0</v>
      </c>
      <c r="CG29" s="91">
        <f t="shared" si="21"/>
        <v>8000</v>
      </c>
      <c r="CH29" s="91">
        <v>0</v>
      </c>
      <c r="CI29" s="91">
        <v>8000</v>
      </c>
      <c r="CJ29" s="91">
        <v>0</v>
      </c>
      <c r="CK29" s="91">
        <v>0</v>
      </c>
      <c r="CL29" s="92">
        <f t="shared" si="31"/>
        <v>53.333333333333336</v>
      </c>
      <c r="CM29" s="92">
        <f t="shared" si="32"/>
      </c>
      <c r="CN29" s="92">
        <f t="shared" si="33"/>
        <v>53.333333333333336</v>
      </c>
      <c r="CO29" s="92">
        <f t="shared" si="34"/>
      </c>
      <c r="CP29" s="92">
        <f t="shared" si="22"/>
      </c>
    </row>
    <row r="30" spans="1:94" ht="12.75">
      <c r="A30" s="54" t="s">
        <v>49</v>
      </c>
      <c r="B30" s="55" t="s">
        <v>50</v>
      </c>
      <c r="C30" s="56">
        <v>243204.34326</v>
      </c>
      <c r="D30" s="56">
        <v>487835.2406</v>
      </c>
      <c r="E30" s="56">
        <v>250939.79387</v>
      </c>
      <c r="F30" s="57">
        <f t="shared" si="0"/>
        <v>51.439455985460015</v>
      </c>
      <c r="G30" s="57">
        <f t="shared" si="1"/>
        <v>103.18063834975608</v>
      </c>
      <c r="H30" s="56">
        <v>68960.40821</v>
      </c>
      <c r="I30" s="56">
        <v>156531.007</v>
      </c>
      <c r="J30" s="56">
        <v>72151.43067</v>
      </c>
      <c r="K30" s="58">
        <f t="shared" si="2"/>
        <v>46.094018081669915</v>
      </c>
      <c r="L30" s="59">
        <f t="shared" si="3"/>
        <v>104.62732536368205</v>
      </c>
      <c r="M30" s="60">
        <v>53908.6293</v>
      </c>
      <c r="N30" s="60">
        <v>2699.8391</v>
      </c>
      <c r="O30" s="60">
        <v>4351.624940000001</v>
      </c>
      <c r="P30" s="60">
        <v>237541.78967</v>
      </c>
      <c r="Q30" s="60">
        <v>492317.84845</v>
      </c>
      <c r="R30" s="60">
        <v>242894.88302</v>
      </c>
      <c r="S30" s="58">
        <f t="shared" si="4"/>
        <v>49.33700530759216</v>
      </c>
      <c r="T30" s="59">
        <f t="shared" si="5"/>
        <v>102.2535375175192</v>
      </c>
      <c r="U30" s="60">
        <f t="shared" si="6"/>
        <v>8044.910849999986</v>
      </c>
      <c r="V30" s="60">
        <v>237643.359</v>
      </c>
      <c r="W30" s="60">
        <v>125223.74523</v>
      </c>
      <c r="X30" s="59">
        <f t="shared" si="7"/>
        <v>52.69398049116113</v>
      </c>
      <c r="Y30" s="60">
        <v>69659.071</v>
      </c>
      <c r="Z30" s="60">
        <v>33174.814940000004</v>
      </c>
      <c r="AA30" s="59">
        <f t="shared" si="8"/>
        <v>47.62454403102792</v>
      </c>
      <c r="AB30" s="59">
        <v>0</v>
      </c>
      <c r="AC30" s="59">
        <v>0</v>
      </c>
      <c r="AD30" s="59">
        <f t="shared" si="9"/>
        <v>0</v>
      </c>
      <c r="AE30" s="60">
        <v>11483.10014</v>
      </c>
      <c r="AF30" s="60">
        <v>4306.85095</v>
      </c>
      <c r="AG30" s="59">
        <f t="shared" si="10"/>
        <v>37.5059948750042</v>
      </c>
      <c r="AH30" s="60">
        <v>32956.5</v>
      </c>
      <c r="AI30" s="60">
        <v>14654.23325</v>
      </c>
      <c r="AJ30" s="59">
        <f t="shared" si="11"/>
        <v>44.4653808808581</v>
      </c>
      <c r="AK30" s="60">
        <v>2442</v>
      </c>
      <c r="AL30" s="60">
        <v>1446.58697</v>
      </c>
      <c r="AM30" s="59">
        <f t="shared" si="12"/>
        <v>59.237795659295664</v>
      </c>
      <c r="AN30" s="60">
        <v>0</v>
      </c>
      <c r="AO30" s="60">
        <v>0</v>
      </c>
      <c r="AP30" s="59">
        <f t="shared" si="23"/>
        <v>0</v>
      </c>
      <c r="AQ30" s="60">
        <v>174445.18794000003</v>
      </c>
      <c r="AR30" s="60">
        <v>335606.69345</v>
      </c>
      <c r="AS30" s="60">
        <v>181892.36119000003</v>
      </c>
      <c r="AT30" s="59">
        <f t="shared" si="13"/>
        <v>54.1980731433472</v>
      </c>
      <c r="AU30" s="59">
        <f t="shared" si="24"/>
        <v>104.26906201193778</v>
      </c>
      <c r="AV30" s="63">
        <v>49931.705</v>
      </c>
      <c r="AW30" s="63">
        <v>133472.8</v>
      </c>
      <c r="AX30" s="63">
        <v>71401.672</v>
      </c>
      <c r="AY30" s="59">
        <f t="shared" si="14"/>
        <v>53.49529791837738</v>
      </c>
      <c r="AZ30" s="59">
        <f t="shared" si="25"/>
        <v>142.99866587772237</v>
      </c>
      <c r="BA30" s="60">
        <v>17887.06969</v>
      </c>
      <c r="BB30" s="60">
        <v>25769.22713</v>
      </c>
      <c r="BC30" s="60">
        <v>7380.288</v>
      </c>
      <c r="BD30" s="59">
        <f t="shared" si="15"/>
        <v>28.63992762673127</v>
      </c>
      <c r="BE30" s="61">
        <f t="shared" si="26"/>
        <v>41.26046427898722</v>
      </c>
      <c r="BF30" s="56">
        <v>106515.81325</v>
      </c>
      <c r="BG30" s="56">
        <v>175429.15668000001</v>
      </c>
      <c r="BH30" s="56">
        <v>102174.89155</v>
      </c>
      <c r="BI30" s="59">
        <f t="shared" si="16"/>
        <v>58.24282205059962</v>
      </c>
      <c r="BJ30" s="59">
        <f t="shared" si="27"/>
        <v>95.9246223001541</v>
      </c>
      <c r="BK30" s="62">
        <v>110.6</v>
      </c>
      <c r="BL30" s="62">
        <v>935.50964</v>
      </c>
      <c r="BM30" s="62">
        <v>935.50964</v>
      </c>
      <c r="BN30" s="61">
        <f t="shared" si="17"/>
        <v>100</v>
      </c>
      <c r="BO30" s="61">
        <f t="shared" si="28"/>
        <v>845.8495840867993</v>
      </c>
      <c r="BP30" s="62">
        <v>-4401.61485</v>
      </c>
      <c r="BQ30" s="62">
        <v>-3203.15299</v>
      </c>
      <c r="BR30" s="61">
        <f t="shared" si="29"/>
        <v>72.77222335797963</v>
      </c>
      <c r="BS30" s="62">
        <v>0</v>
      </c>
      <c r="BT30" s="62">
        <v>0</v>
      </c>
      <c r="BU30" s="62">
        <v>0</v>
      </c>
      <c r="BV30" s="62">
        <v>0</v>
      </c>
      <c r="BW30" s="62"/>
      <c r="BX30" s="62">
        <v>0</v>
      </c>
      <c r="BY30" s="61">
        <f t="shared" si="35"/>
        <v>0</v>
      </c>
      <c r="BZ30" s="61">
        <f t="shared" si="35"/>
        <v>0</v>
      </c>
      <c r="CA30" s="61">
        <f t="shared" si="35"/>
        <v>0</v>
      </c>
      <c r="CB30" s="89">
        <f t="shared" si="30"/>
        <v>0</v>
      </c>
      <c r="CC30" s="89">
        <v>0</v>
      </c>
      <c r="CD30" s="89">
        <v>0</v>
      </c>
      <c r="CE30" s="89">
        <v>0</v>
      </c>
      <c r="CF30" s="89">
        <v>0</v>
      </c>
      <c r="CG30" s="89">
        <f t="shared" si="21"/>
        <v>0</v>
      </c>
      <c r="CH30" s="89">
        <v>0</v>
      </c>
      <c r="CI30" s="89">
        <v>0</v>
      </c>
      <c r="CJ30" s="89">
        <v>0</v>
      </c>
      <c r="CK30" s="89">
        <v>0</v>
      </c>
      <c r="CL30" s="90">
        <f t="shared" si="31"/>
      </c>
      <c r="CM30" s="90">
        <f t="shared" si="32"/>
      </c>
      <c r="CN30" s="90">
        <f t="shared" si="33"/>
      </c>
      <c r="CO30" s="90">
        <f t="shared" si="34"/>
      </c>
      <c r="CP30" s="90">
        <f t="shared" si="22"/>
      </c>
    </row>
    <row r="31" spans="1:94" ht="12.75">
      <c r="A31" s="13" t="s">
        <v>51</v>
      </c>
      <c r="B31" s="14" t="s">
        <v>52</v>
      </c>
      <c r="C31" s="46">
        <v>325211.8385</v>
      </c>
      <c r="D31" s="46">
        <v>738825.62512</v>
      </c>
      <c r="E31" s="46">
        <v>352925.67538</v>
      </c>
      <c r="F31" s="43">
        <f t="shared" si="0"/>
        <v>47.76846706185614</v>
      </c>
      <c r="G31" s="43">
        <f t="shared" si="1"/>
        <v>108.52177983674476</v>
      </c>
      <c r="H31" s="46">
        <v>108503.21873000001</v>
      </c>
      <c r="I31" s="46">
        <v>232289.59724</v>
      </c>
      <c r="J31" s="46">
        <v>127186.53804</v>
      </c>
      <c r="K31" s="42">
        <f t="shared" si="2"/>
        <v>54.75343689566595</v>
      </c>
      <c r="L31" s="44">
        <f t="shared" si="3"/>
        <v>117.21913831560302</v>
      </c>
      <c r="M31" s="47">
        <v>90683.76482</v>
      </c>
      <c r="N31" s="47">
        <v>3255.91174</v>
      </c>
      <c r="O31" s="47">
        <v>4493.37396</v>
      </c>
      <c r="P31" s="47">
        <v>311752.34086</v>
      </c>
      <c r="Q31" s="47">
        <v>768325.74128</v>
      </c>
      <c r="R31" s="47">
        <v>345723.25255000003</v>
      </c>
      <c r="S31" s="42">
        <f t="shared" si="4"/>
        <v>44.99696339394264</v>
      </c>
      <c r="T31" s="44">
        <f t="shared" si="5"/>
        <v>110.89676234548485</v>
      </c>
      <c r="U31" s="47">
        <f t="shared" si="6"/>
        <v>7202.422829999938</v>
      </c>
      <c r="V31" s="47">
        <v>304858.3546</v>
      </c>
      <c r="W31" s="47">
        <v>177103.7795</v>
      </c>
      <c r="X31" s="44">
        <f t="shared" si="7"/>
        <v>58.093792355592534</v>
      </c>
      <c r="Y31" s="47">
        <v>68885.32401000001</v>
      </c>
      <c r="Z31" s="47">
        <v>28542.69946</v>
      </c>
      <c r="AA31" s="44">
        <f t="shared" si="8"/>
        <v>41.43509502235409</v>
      </c>
      <c r="AB31" s="44">
        <v>0</v>
      </c>
      <c r="AC31" s="44">
        <v>0</v>
      </c>
      <c r="AD31" s="44">
        <f t="shared" si="9"/>
        <v>0</v>
      </c>
      <c r="AE31" s="47">
        <v>18491.37215</v>
      </c>
      <c r="AF31" s="47">
        <v>6702.97484</v>
      </c>
      <c r="AG31" s="44">
        <f t="shared" si="10"/>
        <v>36.24920198255812</v>
      </c>
      <c r="AH31" s="47">
        <v>690</v>
      </c>
      <c r="AI31" s="47">
        <v>292.60417</v>
      </c>
      <c r="AJ31" s="44">
        <f t="shared" si="11"/>
        <v>42.406401449275364</v>
      </c>
      <c r="AK31" s="47">
        <v>1886.6</v>
      </c>
      <c r="AL31" s="47">
        <v>850.435</v>
      </c>
      <c r="AM31" s="44">
        <f t="shared" si="12"/>
        <v>45.0776529205979</v>
      </c>
      <c r="AN31" s="47">
        <v>0</v>
      </c>
      <c r="AO31" s="47">
        <v>0</v>
      </c>
      <c r="AP31" s="44">
        <f t="shared" si="23"/>
        <v>0</v>
      </c>
      <c r="AQ31" s="47">
        <v>215770.89849999998</v>
      </c>
      <c r="AR31" s="47">
        <v>507350.48452</v>
      </c>
      <c r="AS31" s="47">
        <v>230533.56003000002</v>
      </c>
      <c r="AT31" s="44">
        <f t="shared" si="13"/>
        <v>45.43871880759232</v>
      </c>
      <c r="AU31" s="44">
        <f t="shared" si="24"/>
        <v>106.84182233685236</v>
      </c>
      <c r="AV31" s="48">
        <v>19058.615</v>
      </c>
      <c r="AW31" s="48">
        <v>70883.4</v>
      </c>
      <c r="AX31" s="48">
        <v>34732.866</v>
      </c>
      <c r="AY31" s="44">
        <f t="shared" si="14"/>
        <v>49.00000000000001</v>
      </c>
      <c r="AZ31" s="44">
        <f t="shared" si="25"/>
        <v>182.2423402749885</v>
      </c>
      <c r="BA31" s="46">
        <v>5702.735</v>
      </c>
      <c r="BB31" s="46">
        <v>100329.033</v>
      </c>
      <c r="BC31" s="46">
        <v>5093.241</v>
      </c>
      <c r="BD31" s="44">
        <f t="shared" si="15"/>
        <v>5.076537516313947</v>
      </c>
      <c r="BE31" s="45">
        <f t="shared" si="26"/>
        <v>89.31225105146918</v>
      </c>
      <c r="BF31" s="46">
        <v>189896.8185</v>
      </c>
      <c r="BG31" s="46">
        <v>331904.90359</v>
      </c>
      <c r="BH31" s="46">
        <v>186474.3051</v>
      </c>
      <c r="BI31" s="44">
        <f t="shared" si="16"/>
        <v>56.18305215832259</v>
      </c>
      <c r="BJ31" s="44">
        <f t="shared" si="27"/>
        <v>98.19769839903874</v>
      </c>
      <c r="BK31" s="49">
        <v>1112.73</v>
      </c>
      <c r="BL31" s="49">
        <v>4233.14793</v>
      </c>
      <c r="BM31" s="49">
        <v>4233.14793</v>
      </c>
      <c r="BN31" s="45">
        <f t="shared" si="17"/>
        <v>100</v>
      </c>
      <c r="BO31" s="45">
        <f t="shared" si="28"/>
        <v>380.42902860532206</v>
      </c>
      <c r="BP31" s="49">
        <v>-2948.9566400000003</v>
      </c>
      <c r="BQ31" s="49">
        <v>-4852.92269</v>
      </c>
      <c r="BR31" s="45">
        <f t="shared" si="29"/>
        <v>164.56405713717106</v>
      </c>
      <c r="BS31" s="49">
        <v>0</v>
      </c>
      <c r="BT31" s="49">
        <v>0</v>
      </c>
      <c r="BU31" s="49">
        <v>0</v>
      </c>
      <c r="BV31" s="49">
        <v>0</v>
      </c>
      <c r="BW31" s="49"/>
      <c r="BX31" s="49">
        <v>0</v>
      </c>
      <c r="BY31" s="45">
        <f t="shared" si="35"/>
        <v>0</v>
      </c>
      <c r="BZ31" s="45">
        <f t="shared" si="35"/>
        <v>0</v>
      </c>
      <c r="CA31" s="45">
        <f t="shared" si="35"/>
        <v>0</v>
      </c>
      <c r="CB31" s="91">
        <f t="shared" si="30"/>
        <v>0</v>
      </c>
      <c r="CC31" s="91">
        <v>0</v>
      </c>
      <c r="CD31" s="91">
        <v>0</v>
      </c>
      <c r="CE31" s="91">
        <v>0</v>
      </c>
      <c r="CF31" s="91">
        <v>0</v>
      </c>
      <c r="CG31" s="91">
        <f t="shared" si="21"/>
        <v>0</v>
      </c>
      <c r="CH31" s="91">
        <v>0</v>
      </c>
      <c r="CI31" s="91">
        <v>0</v>
      </c>
      <c r="CJ31" s="91">
        <v>0</v>
      </c>
      <c r="CK31" s="91">
        <v>0</v>
      </c>
      <c r="CL31" s="92">
        <f t="shared" si="31"/>
      </c>
      <c r="CM31" s="92">
        <f t="shared" si="32"/>
      </c>
      <c r="CN31" s="92">
        <f t="shared" si="33"/>
      </c>
      <c r="CO31" s="92">
        <f t="shared" si="34"/>
      </c>
      <c r="CP31" s="92">
        <f t="shared" si="22"/>
      </c>
    </row>
    <row r="32" spans="1:94" ht="12.75">
      <c r="A32" s="54" t="s">
        <v>53</v>
      </c>
      <c r="B32" s="55" t="s">
        <v>54</v>
      </c>
      <c r="C32" s="56">
        <v>377270.21356</v>
      </c>
      <c r="D32" s="56">
        <v>845037.56779</v>
      </c>
      <c r="E32" s="56">
        <v>385046.40632</v>
      </c>
      <c r="F32" s="57">
        <f t="shared" si="0"/>
        <v>45.5655962523654</v>
      </c>
      <c r="G32" s="57">
        <f t="shared" si="1"/>
        <v>102.06117326004144</v>
      </c>
      <c r="H32" s="56">
        <v>141536.41585</v>
      </c>
      <c r="I32" s="56">
        <v>334350.9</v>
      </c>
      <c r="J32" s="56">
        <v>162576.73506</v>
      </c>
      <c r="K32" s="58">
        <f t="shared" si="2"/>
        <v>48.624584249661055</v>
      </c>
      <c r="L32" s="59">
        <f t="shared" si="3"/>
        <v>114.8656577769346</v>
      </c>
      <c r="M32" s="60">
        <v>120614.57476999999</v>
      </c>
      <c r="N32" s="60">
        <v>10257.167089999999</v>
      </c>
      <c r="O32" s="60">
        <v>5507.6798</v>
      </c>
      <c r="P32" s="60">
        <v>358521.24251</v>
      </c>
      <c r="Q32" s="60">
        <v>880168.57732</v>
      </c>
      <c r="R32" s="60">
        <v>380163.11747000006</v>
      </c>
      <c r="S32" s="58">
        <f t="shared" si="4"/>
        <v>43.19208016122864</v>
      </c>
      <c r="T32" s="59">
        <f t="shared" si="5"/>
        <v>106.03642752336953</v>
      </c>
      <c r="U32" s="60">
        <f t="shared" si="6"/>
        <v>4883.2888499999535</v>
      </c>
      <c r="V32" s="60">
        <v>434533.45986</v>
      </c>
      <c r="W32" s="60">
        <v>227828.35659</v>
      </c>
      <c r="X32" s="59">
        <f t="shared" si="7"/>
        <v>52.43056694952853</v>
      </c>
      <c r="Y32" s="60">
        <v>87936.47768000001</v>
      </c>
      <c r="Z32" s="60">
        <v>37705.017479999995</v>
      </c>
      <c r="AA32" s="59">
        <f t="shared" si="8"/>
        <v>42.87756170676768</v>
      </c>
      <c r="AB32" s="59">
        <v>0</v>
      </c>
      <c r="AC32" s="59">
        <v>0</v>
      </c>
      <c r="AD32" s="59">
        <f t="shared" si="9"/>
        <v>0</v>
      </c>
      <c r="AE32" s="60">
        <v>25626.90884</v>
      </c>
      <c r="AF32" s="60">
        <v>6507.23891</v>
      </c>
      <c r="AG32" s="59">
        <f t="shared" si="10"/>
        <v>25.392211564131824</v>
      </c>
      <c r="AH32" s="60">
        <v>1241.47</v>
      </c>
      <c r="AI32" s="60">
        <v>643.064</v>
      </c>
      <c r="AJ32" s="59">
        <f t="shared" si="11"/>
        <v>51.79859360274512</v>
      </c>
      <c r="AK32" s="60">
        <v>1853</v>
      </c>
      <c r="AL32" s="60">
        <v>833.85024</v>
      </c>
      <c r="AM32" s="59">
        <f t="shared" si="12"/>
        <v>45.00001295196977</v>
      </c>
      <c r="AN32" s="60">
        <v>0</v>
      </c>
      <c r="AO32" s="60">
        <v>0</v>
      </c>
      <c r="AP32" s="59">
        <f t="shared" si="23"/>
        <v>0</v>
      </c>
      <c r="AQ32" s="60">
        <v>236742.57424000002</v>
      </c>
      <c r="AR32" s="60">
        <v>516781.20567999996</v>
      </c>
      <c r="AS32" s="60">
        <v>232012.14715</v>
      </c>
      <c r="AT32" s="59">
        <f t="shared" si="13"/>
        <v>44.895624028104855</v>
      </c>
      <c r="AU32" s="59">
        <f t="shared" si="24"/>
        <v>98.00186886317942</v>
      </c>
      <c r="AV32" s="63">
        <v>1004.1975</v>
      </c>
      <c r="AW32" s="63">
        <v>13991</v>
      </c>
      <c r="AX32" s="63">
        <v>6855.59</v>
      </c>
      <c r="AY32" s="59">
        <f t="shared" si="14"/>
        <v>49</v>
      </c>
      <c r="AZ32" s="59">
        <f t="shared" si="25"/>
        <v>682.6933944766841</v>
      </c>
      <c r="BA32" s="56">
        <v>17791.96444</v>
      </c>
      <c r="BB32" s="56">
        <v>98533.7925</v>
      </c>
      <c r="BC32" s="56">
        <v>3088.7873999999997</v>
      </c>
      <c r="BD32" s="59">
        <f t="shared" si="15"/>
        <v>3.1347493297794253</v>
      </c>
      <c r="BE32" s="61">
        <f t="shared" si="26"/>
        <v>17.360575390178777</v>
      </c>
      <c r="BF32" s="56">
        <v>216155.6123</v>
      </c>
      <c r="BG32" s="56">
        <v>400570.15339</v>
      </c>
      <c r="BH32" s="56">
        <v>218381.50996</v>
      </c>
      <c r="BI32" s="59">
        <f t="shared" si="16"/>
        <v>54.51766890564637</v>
      </c>
      <c r="BJ32" s="59">
        <f t="shared" si="27"/>
        <v>101.02976630415253</v>
      </c>
      <c r="BK32" s="62">
        <v>1790.8</v>
      </c>
      <c r="BL32" s="62">
        <v>3686.25979</v>
      </c>
      <c r="BM32" s="62">
        <v>3686.25979</v>
      </c>
      <c r="BN32" s="61">
        <f t="shared" si="17"/>
        <v>100</v>
      </c>
      <c r="BO32" s="61">
        <f t="shared" si="28"/>
        <v>205.84430366316732</v>
      </c>
      <c r="BP32" s="62">
        <v>-9701.187890000001</v>
      </c>
      <c r="BQ32" s="62">
        <v>-9701.187890000001</v>
      </c>
      <c r="BR32" s="61">
        <f t="shared" si="29"/>
        <v>100</v>
      </c>
      <c r="BS32" s="62">
        <v>0</v>
      </c>
      <c r="BT32" s="62">
        <v>0</v>
      </c>
      <c r="BU32" s="62">
        <v>0</v>
      </c>
      <c r="BV32" s="62">
        <v>103.796</v>
      </c>
      <c r="BW32" s="62"/>
      <c r="BX32" s="62">
        <v>60.211</v>
      </c>
      <c r="BY32" s="61">
        <f t="shared" si="35"/>
        <v>0</v>
      </c>
      <c r="BZ32" s="61">
        <f t="shared" si="35"/>
        <v>0</v>
      </c>
      <c r="CA32" s="61">
        <f t="shared" si="35"/>
        <v>0</v>
      </c>
      <c r="CB32" s="89">
        <f t="shared" si="30"/>
        <v>0</v>
      </c>
      <c r="CC32" s="89">
        <v>0</v>
      </c>
      <c r="CD32" s="89">
        <v>0</v>
      </c>
      <c r="CE32" s="89">
        <v>0</v>
      </c>
      <c r="CF32" s="89">
        <v>0</v>
      </c>
      <c r="CG32" s="89">
        <f t="shared" si="21"/>
        <v>0</v>
      </c>
      <c r="CH32" s="89">
        <v>0</v>
      </c>
      <c r="CI32" s="89">
        <v>0</v>
      </c>
      <c r="CJ32" s="89">
        <v>0</v>
      </c>
      <c r="CK32" s="89">
        <v>0</v>
      </c>
      <c r="CL32" s="90">
        <f t="shared" si="31"/>
      </c>
      <c r="CM32" s="90">
        <f t="shared" si="32"/>
      </c>
      <c r="CN32" s="90">
        <f t="shared" si="33"/>
      </c>
      <c r="CO32" s="90">
        <f t="shared" si="34"/>
      </c>
      <c r="CP32" s="90">
        <f t="shared" si="22"/>
      </c>
    </row>
    <row r="33" spans="1:94" ht="12.75">
      <c r="A33" s="13" t="s">
        <v>55</v>
      </c>
      <c r="B33" s="14" t="s">
        <v>106</v>
      </c>
      <c r="C33" s="46">
        <v>617841.1233999999</v>
      </c>
      <c r="D33" s="46">
        <v>1253873.23123</v>
      </c>
      <c r="E33" s="46">
        <v>635603.5940299999</v>
      </c>
      <c r="F33" s="43">
        <f t="shared" si="0"/>
        <v>50.691216480193766</v>
      </c>
      <c r="G33" s="43">
        <f t="shared" si="1"/>
        <v>102.8749252772707</v>
      </c>
      <c r="H33" s="46">
        <v>247851.51805</v>
      </c>
      <c r="I33" s="46">
        <v>553577.1605</v>
      </c>
      <c r="J33" s="46">
        <v>267198.95152</v>
      </c>
      <c r="K33" s="42">
        <f t="shared" si="2"/>
        <v>48.267697908393025</v>
      </c>
      <c r="L33" s="44">
        <f t="shared" si="3"/>
        <v>107.80605808760751</v>
      </c>
      <c r="M33" s="47">
        <v>159854.67181</v>
      </c>
      <c r="N33" s="47">
        <v>7624.87379</v>
      </c>
      <c r="O33" s="47">
        <v>15937.76658</v>
      </c>
      <c r="P33" s="47">
        <v>640834.26175</v>
      </c>
      <c r="Q33" s="47">
        <v>1322571.80999</v>
      </c>
      <c r="R33" s="47">
        <v>670175.32312</v>
      </c>
      <c r="S33" s="42">
        <f t="shared" si="4"/>
        <v>50.67213122628609</v>
      </c>
      <c r="T33" s="44">
        <f t="shared" si="5"/>
        <v>104.57857251419034</v>
      </c>
      <c r="U33" s="47">
        <f t="shared" si="6"/>
        <v>-34571.72909000004</v>
      </c>
      <c r="V33" s="47">
        <v>722108.785</v>
      </c>
      <c r="W33" s="47">
        <v>405074.50564999995</v>
      </c>
      <c r="X33" s="44">
        <f t="shared" si="7"/>
        <v>56.09605007782864</v>
      </c>
      <c r="Y33" s="47">
        <v>114823.469</v>
      </c>
      <c r="Z33" s="47">
        <v>59249.88342</v>
      </c>
      <c r="AA33" s="44">
        <f t="shared" si="8"/>
        <v>51.60084775003618</v>
      </c>
      <c r="AB33" s="44">
        <v>0</v>
      </c>
      <c r="AC33" s="44">
        <v>0</v>
      </c>
      <c r="AD33" s="44">
        <f t="shared" si="9"/>
        <v>0</v>
      </c>
      <c r="AE33" s="47">
        <v>37217.69042</v>
      </c>
      <c r="AF33" s="47">
        <v>8424.61161</v>
      </c>
      <c r="AG33" s="44">
        <f t="shared" si="10"/>
        <v>22.636040858335456</v>
      </c>
      <c r="AH33" s="47">
        <v>44513.1</v>
      </c>
      <c r="AI33" s="47">
        <v>23106.94559</v>
      </c>
      <c r="AJ33" s="44">
        <f t="shared" si="11"/>
        <v>51.91043892696757</v>
      </c>
      <c r="AK33" s="47">
        <v>2097.6</v>
      </c>
      <c r="AL33" s="47">
        <v>964.895</v>
      </c>
      <c r="AM33" s="44">
        <f t="shared" si="12"/>
        <v>45.999952326468346</v>
      </c>
      <c r="AN33" s="47">
        <v>500</v>
      </c>
      <c r="AO33" s="47">
        <v>0</v>
      </c>
      <c r="AP33" s="44">
        <f t="shared" si="23"/>
        <v>0</v>
      </c>
      <c r="AQ33" s="47">
        <v>367484.4189499999</v>
      </c>
      <c r="AR33" s="47">
        <v>700398.61375</v>
      </c>
      <c r="AS33" s="47">
        <v>369852.46606999997</v>
      </c>
      <c r="AT33" s="44">
        <f t="shared" si="13"/>
        <v>52.80599630113131</v>
      </c>
      <c r="AU33" s="44">
        <f t="shared" si="24"/>
        <v>100.64439388390024</v>
      </c>
      <c r="AV33" s="48">
        <v>23539.67</v>
      </c>
      <c r="AW33" s="48">
        <v>91740.5</v>
      </c>
      <c r="AX33" s="48">
        <v>44952.845</v>
      </c>
      <c r="AY33" s="44">
        <f t="shared" si="14"/>
        <v>49</v>
      </c>
      <c r="AZ33" s="44">
        <f t="shared" si="25"/>
        <v>190.9663347022282</v>
      </c>
      <c r="BA33" s="46">
        <v>58632.30875</v>
      </c>
      <c r="BB33" s="46">
        <v>73337.14170000001</v>
      </c>
      <c r="BC33" s="46">
        <v>10864.974</v>
      </c>
      <c r="BD33" s="44">
        <f t="shared" si="15"/>
        <v>14.815104254329018</v>
      </c>
      <c r="BE33" s="45">
        <f t="shared" si="26"/>
        <v>18.5306944782385</v>
      </c>
      <c r="BF33" s="46">
        <v>283429.26019999996</v>
      </c>
      <c r="BG33" s="46">
        <v>516510.9185</v>
      </c>
      <c r="BH33" s="46">
        <v>295224.59352</v>
      </c>
      <c r="BI33" s="44">
        <f t="shared" si="16"/>
        <v>57.15747391698167</v>
      </c>
      <c r="BJ33" s="44">
        <f t="shared" si="27"/>
        <v>104.16164982813585</v>
      </c>
      <c r="BK33" s="49">
        <v>1883.18</v>
      </c>
      <c r="BL33" s="49">
        <v>18810.05355</v>
      </c>
      <c r="BM33" s="49">
        <v>18810.05355</v>
      </c>
      <c r="BN33" s="45">
        <f t="shared" si="17"/>
        <v>100</v>
      </c>
      <c r="BO33" s="45">
        <f t="shared" si="28"/>
        <v>998.8452272220393</v>
      </c>
      <c r="BP33" s="49">
        <v>-6317.978480000001</v>
      </c>
      <c r="BQ33" s="49">
        <v>-4863.52965</v>
      </c>
      <c r="BR33" s="45">
        <f t="shared" si="29"/>
        <v>76.97920569681965</v>
      </c>
      <c r="BS33" s="49">
        <v>0</v>
      </c>
      <c r="BT33" s="49">
        <v>0</v>
      </c>
      <c r="BU33" s="49">
        <v>0</v>
      </c>
      <c r="BV33" s="49">
        <v>0</v>
      </c>
      <c r="BW33" s="49"/>
      <c r="BX33" s="49">
        <v>0</v>
      </c>
      <c r="BY33" s="45">
        <f t="shared" si="35"/>
        <v>0</v>
      </c>
      <c r="BZ33" s="45">
        <f t="shared" si="35"/>
        <v>0</v>
      </c>
      <c r="CA33" s="45">
        <f t="shared" si="35"/>
        <v>0</v>
      </c>
      <c r="CB33" s="91">
        <f t="shared" si="30"/>
        <v>0</v>
      </c>
      <c r="CC33" s="91">
        <v>0</v>
      </c>
      <c r="CD33" s="91">
        <v>0</v>
      </c>
      <c r="CE33" s="91">
        <v>0</v>
      </c>
      <c r="CF33" s="91">
        <v>0</v>
      </c>
      <c r="CG33" s="91">
        <f t="shared" si="21"/>
        <v>0</v>
      </c>
      <c r="CH33" s="91">
        <v>0</v>
      </c>
      <c r="CI33" s="91">
        <v>0</v>
      </c>
      <c r="CJ33" s="91">
        <v>0</v>
      </c>
      <c r="CK33" s="91">
        <v>0</v>
      </c>
      <c r="CL33" s="92">
        <f t="shared" si="31"/>
      </c>
      <c r="CM33" s="92">
        <f t="shared" si="32"/>
      </c>
      <c r="CN33" s="92">
        <f t="shared" si="33"/>
      </c>
      <c r="CO33" s="92">
        <f t="shared" si="34"/>
      </c>
      <c r="CP33" s="92">
        <f t="shared" si="22"/>
      </c>
    </row>
    <row r="34" spans="1:94" ht="12.75">
      <c r="A34" s="54" t="s">
        <v>56</v>
      </c>
      <c r="B34" s="55" t="s">
        <v>57</v>
      </c>
      <c r="C34" s="56">
        <v>424730.48588</v>
      </c>
      <c r="D34" s="56">
        <v>878939.49325</v>
      </c>
      <c r="E34" s="56">
        <v>426604.81152999995</v>
      </c>
      <c r="F34" s="57">
        <f t="shared" si="0"/>
        <v>48.536311635351574</v>
      </c>
      <c r="G34" s="57">
        <f t="shared" si="1"/>
        <v>100.44129764928846</v>
      </c>
      <c r="H34" s="56">
        <v>163472.73746</v>
      </c>
      <c r="I34" s="56">
        <v>359054.56</v>
      </c>
      <c r="J34" s="56">
        <v>177887.86124</v>
      </c>
      <c r="K34" s="58">
        <f t="shared" si="2"/>
        <v>49.543406784751596</v>
      </c>
      <c r="L34" s="59">
        <f t="shared" si="3"/>
        <v>108.81805982084762</v>
      </c>
      <c r="M34" s="60">
        <v>130211.58853000001</v>
      </c>
      <c r="N34" s="60">
        <v>7633.324269999999</v>
      </c>
      <c r="O34" s="60">
        <v>6613.4805</v>
      </c>
      <c r="P34" s="60">
        <v>405862.56518000003</v>
      </c>
      <c r="Q34" s="60">
        <v>950625.2325800001</v>
      </c>
      <c r="R34" s="60">
        <v>438131.5296</v>
      </c>
      <c r="S34" s="58">
        <f t="shared" si="4"/>
        <v>46.08877553259443</v>
      </c>
      <c r="T34" s="59">
        <f t="shared" si="5"/>
        <v>107.9507121839849</v>
      </c>
      <c r="U34" s="60">
        <f t="shared" si="6"/>
        <v>-11526.71807000006</v>
      </c>
      <c r="V34" s="60">
        <v>509017.51673000003</v>
      </c>
      <c r="W34" s="60">
        <v>259433.37138</v>
      </c>
      <c r="X34" s="59">
        <f t="shared" si="7"/>
        <v>50.967474173901984</v>
      </c>
      <c r="Y34" s="60">
        <v>78082.8</v>
      </c>
      <c r="Z34" s="60">
        <v>31599.18214</v>
      </c>
      <c r="AA34" s="59">
        <f t="shared" si="8"/>
        <v>40.46881277310752</v>
      </c>
      <c r="AB34" s="59">
        <v>0</v>
      </c>
      <c r="AC34" s="59">
        <v>0</v>
      </c>
      <c r="AD34" s="59">
        <f t="shared" si="9"/>
        <v>0</v>
      </c>
      <c r="AE34" s="60">
        <v>16761.55008</v>
      </c>
      <c r="AF34" s="60">
        <v>3932.25782</v>
      </c>
      <c r="AG34" s="59">
        <f t="shared" si="10"/>
        <v>23.459989089505495</v>
      </c>
      <c r="AH34" s="60">
        <v>37034.8175</v>
      </c>
      <c r="AI34" s="60">
        <v>16186.67465</v>
      </c>
      <c r="AJ34" s="59">
        <f t="shared" si="11"/>
        <v>43.70664078471563</v>
      </c>
      <c r="AK34" s="60">
        <v>5737.7097</v>
      </c>
      <c r="AL34" s="60">
        <v>3424.4397000000004</v>
      </c>
      <c r="AM34" s="59">
        <f t="shared" si="12"/>
        <v>59.68304217273314</v>
      </c>
      <c r="AN34" s="60">
        <v>0</v>
      </c>
      <c r="AO34" s="60">
        <v>0</v>
      </c>
      <c r="AP34" s="59">
        <f t="shared" si="23"/>
        <v>0</v>
      </c>
      <c r="AQ34" s="60">
        <v>262096.64586</v>
      </c>
      <c r="AR34" s="60">
        <v>526391.58245</v>
      </c>
      <c r="AS34" s="60">
        <v>258101.04175000003</v>
      </c>
      <c r="AT34" s="59">
        <f t="shared" si="13"/>
        <v>49.032136978466234</v>
      </c>
      <c r="AU34" s="59">
        <f t="shared" si="24"/>
        <v>98.47552260850594</v>
      </c>
      <c r="AV34" s="63">
        <v>27442.65</v>
      </c>
      <c r="AW34" s="63">
        <v>90774.7</v>
      </c>
      <c r="AX34" s="63">
        <v>44479.603</v>
      </c>
      <c r="AY34" s="59">
        <f t="shared" si="14"/>
        <v>49.00000000000001</v>
      </c>
      <c r="AZ34" s="59">
        <f t="shared" si="25"/>
        <v>162.0820256061277</v>
      </c>
      <c r="BA34" s="56">
        <v>40661.84286</v>
      </c>
      <c r="BB34" s="56">
        <v>57881.05787</v>
      </c>
      <c r="BC34" s="56">
        <v>12910.869</v>
      </c>
      <c r="BD34" s="59">
        <f t="shared" si="15"/>
        <v>22.30586218551434</v>
      </c>
      <c r="BE34" s="61">
        <f t="shared" si="26"/>
        <v>31.75180486642607</v>
      </c>
      <c r="BF34" s="56">
        <v>193907.153</v>
      </c>
      <c r="BG34" s="56">
        <v>361068.76076</v>
      </c>
      <c r="BH34" s="56">
        <v>198978.10593000002</v>
      </c>
      <c r="BI34" s="59">
        <f t="shared" si="16"/>
        <v>55.10809229554463</v>
      </c>
      <c r="BJ34" s="59">
        <f t="shared" si="27"/>
        <v>102.61514485234076</v>
      </c>
      <c r="BK34" s="62">
        <v>85</v>
      </c>
      <c r="BL34" s="62">
        <v>16667.06382</v>
      </c>
      <c r="BM34" s="62">
        <v>1732.4638200000002</v>
      </c>
      <c r="BN34" s="61">
        <f t="shared" si="17"/>
        <v>10.394535226541182</v>
      </c>
      <c r="BO34" s="61">
        <f t="shared" si="28"/>
        <v>2038.192729411765</v>
      </c>
      <c r="BP34" s="62">
        <v>-9636.16909</v>
      </c>
      <c r="BQ34" s="62">
        <v>-9636.16909</v>
      </c>
      <c r="BR34" s="61">
        <f t="shared" si="29"/>
        <v>100</v>
      </c>
      <c r="BS34" s="62">
        <v>0</v>
      </c>
      <c r="BT34" s="62">
        <v>0</v>
      </c>
      <c r="BU34" s="62">
        <v>0</v>
      </c>
      <c r="BV34" s="62">
        <v>0</v>
      </c>
      <c r="BW34" s="62"/>
      <c r="BX34" s="62">
        <v>0</v>
      </c>
      <c r="BY34" s="61">
        <f t="shared" si="35"/>
        <v>0</v>
      </c>
      <c r="BZ34" s="61">
        <f t="shared" si="35"/>
        <v>0</v>
      </c>
      <c r="CA34" s="61">
        <f t="shared" si="35"/>
        <v>0</v>
      </c>
      <c r="CB34" s="89">
        <f t="shared" si="30"/>
        <v>0</v>
      </c>
      <c r="CC34" s="89">
        <v>0</v>
      </c>
      <c r="CD34" s="89">
        <v>0</v>
      </c>
      <c r="CE34" s="89">
        <v>0</v>
      </c>
      <c r="CF34" s="89">
        <v>0</v>
      </c>
      <c r="CG34" s="89">
        <f t="shared" si="21"/>
        <v>0</v>
      </c>
      <c r="CH34" s="89">
        <v>0</v>
      </c>
      <c r="CI34" s="89">
        <v>0</v>
      </c>
      <c r="CJ34" s="89">
        <v>0</v>
      </c>
      <c r="CK34" s="89">
        <v>0</v>
      </c>
      <c r="CL34" s="90">
        <f t="shared" si="31"/>
      </c>
      <c r="CM34" s="90">
        <f t="shared" si="32"/>
      </c>
      <c r="CN34" s="90">
        <f t="shared" si="33"/>
      </c>
      <c r="CO34" s="90">
        <f t="shared" si="34"/>
      </c>
      <c r="CP34" s="90">
        <f t="shared" si="22"/>
      </c>
    </row>
    <row r="35" spans="1:94" ht="12.75">
      <c r="A35" s="13" t="s">
        <v>58</v>
      </c>
      <c r="B35" s="14" t="s">
        <v>59</v>
      </c>
      <c r="C35" s="46">
        <v>266003.94873</v>
      </c>
      <c r="D35" s="46">
        <v>525484.43157</v>
      </c>
      <c r="E35" s="46">
        <v>269028.1303</v>
      </c>
      <c r="F35" s="43">
        <f t="shared" si="0"/>
        <v>51.1962132724312</v>
      </c>
      <c r="G35" s="43">
        <f t="shared" si="1"/>
        <v>101.1368934876488</v>
      </c>
      <c r="H35" s="46">
        <v>78234.6205</v>
      </c>
      <c r="I35" s="46">
        <v>172732.2</v>
      </c>
      <c r="J35" s="46">
        <v>91485.91834999999</v>
      </c>
      <c r="K35" s="42">
        <f t="shared" si="2"/>
        <v>52.964020807932734</v>
      </c>
      <c r="L35" s="44">
        <f t="shared" si="3"/>
        <v>116.93789496940168</v>
      </c>
      <c r="M35" s="47">
        <v>65308.90742</v>
      </c>
      <c r="N35" s="47">
        <v>1379.5816599999998</v>
      </c>
      <c r="O35" s="47">
        <v>4032.62259</v>
      </c>
      <c r="P35" s="47">
        <v>248997.72524</v>
      </c>
      <c r="Q35" s="47">
        <v>538229.41899</v>
      </c>
      <c r="R35" s="47">
        <v>256493.55984</v>
      </c>
      <c r="S35" s="42">
        <f t="shared" si="4"/>
        <v>47.65506135307804</v>
      </c>
      <c r="T35" s="44">
        <f t="shared" si="5"/>
        <v>103.01040284314848</v>
      </c>
      <c r="U35" s="47">
        <f t="shared" si="6"/>
        <v>12534.570460000017</v>
      </c>
      <c r="V35" s="47">
        <v>278708.633</v>
      </c>
      <c r="W35" s="47">
        <v>142042.47768</v>
      </c>
      <c r="X35" s="44">
        <f t="shared" si="7"/>
        <v>50.96450588956103</v>
      </c>
      <c r="Y35" s="47">
        <v>67768.319</v>
      </c>
      <c r="Z35" s="47">
        <v>25659.693789999998</v>
      </c>
      <c r="AA35" s="44">
        <f t="shared" si="8"/>
        <v>37.863848725537956</v>
      </c>
      <c r="AB35" s="44">
        <v>0</v>
      </c>
      <c r="AC35" s="44">
        <v>0</v>
      </c>
      <c r="AD35" s="44">
        <f t="shared" si="9"/>
        <v>0</v>
      </c>
      <c r="AE35" s="47">
        <v>16358.19202</v>
      </c>
      <c r="AF35" s="47">
        <v>7390.84971</v>
      </c>
      <c r="AG35" s="44">
        <f t="shared" si="10"/>
        <v>45.18133606063392</v>
      </c>
      <c r="AH35" s="47">
        <v>3370.817</v>
      </c>
      <c r="AI35" s="47">
        <v>1277.2285900000002</v>
      </c>
      <c r="AJ35" s="44">
        <f t="shared" si="11"/>
        <v>37.89077217778361</v>
      </c>
      <c r="AK35" s="47">
        <v>1952.9</v>
      </c>
      <c r="AL35" s="47">
        <v>878.805</v>
      </c>
      <c r="AM35" s="44">
        <f t="shared" si="12"/>
        <v>44.99999999999999</v>
      </c>
      <c r="AN35" s="47">
        <v>1</v>
      </c>
      <c r="AO35" s="47">
        <v>0.44163</v>
      </c>
      <c r="AP35" s="44">
        <f t="shared" si="23"/>
        <v>44.163000000000004</v>
      </c>
      <c r="AQ35" s="47">
        <v>193512.16265</v>
      </c>
      <c r="AR35" s="47">
        <v>356925.80959</v>
      </c>
      <c r="AS35" s="47">
        <v>183359.97097</v>
      </c>
      <c r="AT35" s="44">
        <f t="shared" si="13"/>
        <v>51.372012346382355</v>
      </c>
      <c r="AU35" s="44">
        <f t="shared" si="24"/>
        <v>94.753719073275</v>
      </c>
      <c r="AV35" s="48">
        <v>35179.4975</v>
      </c>
      <c r="AW35" s="48">
        <v>80725.2</v>
      </c>
      <c r="AX35" s="48">
        <v>39555.348</v>
      </c>
      <c r="AY35" s="44">
        <f t="shared" si="14"/>
        <v>49</v>
      </c>
      <c r="AZ35" s="44">
        <f t="shared" si="25"/>
        <v>112.43863844274638</v>
      </c>
      <c r="BA35" s="46">
        <v>8357.80135</v>
      </c>
      <c r="BB35" s="46">
        <v>30634.765760000002</v>
      </c>
      <c r="BC35" s="46">
        <v>4041.228</v>
      </c>
      <c r="BD35" s="44">
        <f t="shared" si="15"/>
        <v>13.191639954618669</v>
      </c>
      <c r="BE35" s="45">
        <f t="shared" si="26"/>
        <v>48.35276445042571</v>
      </c>
      <c r="BF35" s="46">
        <v>149569.86380000002</v>
      </c>
      <c r="BG35" s="46">
        <v>236146.69263</v>
      </c>
      <c r="BH35" s="46">
        <v>130344.24377</v>
      </c>
      <c r="BI35" s="44">
        <f t="shared" si="16"/>
        <v>55.196302907458595</v>
      </c>
      <c r="BJ35" s="44">
        <f t="shared" si="27"/>
        <v>87.14606034828788</v>
      </c>
      <c r="BK35" s="49">
        <v>405</v>
      </c>
      <c r="BL35" s="49">
        <v>9419.151199999998</v>
      </c>
      <c r="BM35" s="49">
        <v>9419.151199999998</v>
      </c>
      <c r="BN35" s="45">
        <f t="shared" si="17"/>
        <v>100</v>
      </c>
      <c r="BO35" s="45">
        <f t="shared" si="28"/>
        <v>2325.716345679012</v>
      </c>
      <c r="BP35" s="49">
        <v>-5817.7590199999995</v>
      </c>
      <c r="BQ35" s="49">
        <v>-5817.7590199999995</v>
      </c>
      <c r="BR35" s="45">
        <f t="shared" si="29"/>
        <v>100</v>
      </c>
      <c r="BS35" s="49">
        <v>0</v>
      </c>
      <c r="BT35" s="49">
        <v>0</v>
      </c>
      <c r="BU35" s="49">
        <v>0</v>
      </c>
      <c r="BV35" s="49">
        <v>0</v>
      </c>
      <c r="BW35" s="49"/>
      <c r="BX35" s="49">
        <v>0</v>
      </c>
      <c r="BY35" s="45">
        <f t="shared" si="35"/>
        <v>0</v>
      </c>
      <c r="BZ35" s="45">
        <f t="shared" si="35"/>
        <v>0</v>
      </c>
      <c r="CA35" s="45">
        <f t="shared" si="35"/>
        <v>0</v>
      </c>
      <c r="CB35" s="91">
        <f t="shared" si="30"/>
        <v>2000</v>
      </c>
      <c r="CC35" s="91">
        <v>0</v>
      </c>
      <c r="CD35" s="91">
        <v>2000</v>
      </c>
      <c r="CE35" s="91">
        <v>0</v>
      </c>
      <c r="CF35" s="91">
        <v>0</v>
      </c>
      <c r="CG35" s="91">
        <f t="shared" si="21"/>
        <v>0</v>
      </c>
      <c r="CH35" s="91">
        <v>0</v>
      </c>
      <c r="CI35" s="91">
        <v>0</v>
      </c>
      <c r="CJ35" s="91">
        <v>0</v>
      </c>
      <c r="CK35" s="91">
        <v>0</v>
      </c>
      <c r="CL35" s="92">
        <f t="shared" si="31"/>
        <v>0</v>
      </c>
      <c r="CM35" s="92">
        <f t="shared" si="32"/>
      </c>
      <c r="CN35" s="92">
        <f t="shared" si="33"/>
        <v>0</v>
      </c>
      <c r="CO35" s="92">
        <f t="shared" si="34"/>
      </c>
      <c r="CP35" s="92">
        <f t="shared" si="22"/>
      </c>
    </row>
    <row r="36" spans="1:94" ht="12.75">
      <c r="A36" s="54" t="s">
        <v>60</v>
      </c>
      <c r="B36" s="55" t="s">
        <v>61</v>
      </c>
      <c r="C36" s="56">
        <v>258629.64505000002</v>
      </c>
      <c r="D36" s="56">
        <v>527285.05702</v>
      </c>
      <c r="E36" s="56">
        <v>281232.64487</v>
      </c>
      <c r="F36" s="57">
        <f t="shared" si="0"/>
        <v>53.33597854250075</v>
      </c>
      <c r="G36" s="57">
        <f t="shared" si="1"/>
        <v>108.73952396896738</v>
      </c>
      <c r="H36" s="56">
        <v>74541.19235</v>
      </c>
      <c r="I36" s="56">
        <v>179474.9</v>
      </c>
      <c r="J36" s="56">
        <v>83393.89753</v>
      </c>
      <c r="K36" s="58">
        <f t="shared" si="2"/>
        <v>46.46549324167335</v>
      </c>
      <c r="L36" s="59">
        <f t="shared" si="3"/>
        <v>111.87625915404344</v>
      </c>
      <c r="M36" s="60">
        <v>64082.02474</v>
      </c>
      <c r="N36" s="60">
        <v>2677.68269</v>
      </c>
      <c r="O36" s="60">
        <v>2628.6391200000003</v>
      </c>
      <c r="P36" s="60">
        <v>263678.36135</v>
      </c>
      <c r="Q36" s="60">
        <v>536769.81438</v>
      </c>
      <c r="R36" s="60">
        <v>268375.45019999996</v>
      </c>
      <c r="S36" s="58">
        <f t="shared" si="4"/>
        <v>49.99823816657594</v>
      </c>
      <c r="T36" s="59">
        <f t="shared" si="5"/>
        <v>101.78137061606097</v>
      </c>
      <c r="U36" s="60">
        <f t="shared" si="6"/>
        <v>12857.194670000055</v>
      </c>
      <c r="V36" s="60">
        <v>274217.02121</v>
      </c>
      <c r="W36" s="60">
        <v>145648.68386000002</v>
      </c>
      <c r="X36" s="59">
        <f t="shared" si="7"/>
        <v>53.11438481000048</v>
      </c>
      <c r="Y36" s="60">
        <v>72808.47196</v>
      </c>
      <c r="Z36" s="60">
        <v>41077.03329</v>
      </c>
      <c r="AA36" s="59">
        <f t="shared" si="8"/>
        <v>56.4179307492776</v>
      </c>
      <c r="AB36" s="59">
        <v>0</v>
      </c>
      <c r="AC36" s="59">
        <v>0</v>
      </c>
      <c r="AD36" s="59">
        <f t="shared" si="9"/>
        <v>0</v>
      </c>
      <c r="AE36" s="60">
        <v>16120.20014</v>
      </c>
      <c r="AF36" s="60">
        <v>7740.197679999999</v>
      </c>
      <c r="AG36" s="59">
        <f t="shared" si="10"/>
        <v>48.01551849715434</v>
      </c>
      <c r="AH36" s="60">
        <v>516.4</v>
      </c>
      <c r="AI36" s="60">
        <v>326.58183</v>
      </c>
      <c r="AJ36" s="59">
        <f t="shared" si="11"/>
        <v>63.24202749806352</v>
      </c>
      <c r="AK36" s="60">
        <v>2894</v>
      </c>
      <c r="AL36" s="60">
        <v>1367.175</v>
      </c>
      <c r="AM36" s="59">
        <f t="shared" si="12"/>
        <v>47.24170697995853</v>
      </c>
      <c r="AN36" s="60">
        <v>108</v>
      </c>
      <c r="AO36" s="60">
        <v>5.48494</v>
      </c>
      <c r="AP36" s="59">
        <f t="shared" si="23"/>
        <v>5.078648148148148</v>
      </c>
      <c r="AQ36" s="60">
        <v>184654.44470999998</v>
      </c>
      <c r="AR36" s="60">
        <v>351272.54053</v>
      </c>
      <c r="AS36" s="60">
        <v>201166.23013000004</v>
      </c>
      <c r="AT36" s="59">
        <f t="shared" si="13"/>
        <v>57.2678495809779</v>
      </c>
      <c r="AU36" s="59">
        <f t="shared" si="24"/>
        <v>108.94199186265558</v>
      </c>
      <c r="AV36" s="63">
        <v>50416.83</v>
      </c>
      <c r="AW36" s="63">
        <v>117523.3</v>
      </c>
      <c r="AX36" s="63">
        <v>75196.417</v>
      </c>
      <c r="AY36" s="59">
        <f t="shared" si="14"/>
        <v>63.98426269514216</v>
      </c>
      <c r="AZ36" s="59">
        <f t="shared" si="25"/>
        <v>149.1494348216657</v>
      </c>
      <c r="BA36" s="56">
        <v>21681.93691</v>
      </c>
      <c r="BB36" s="56">
        <v>30356.234780000003</v>
      </c>
      <c r="BC36" s="56">
        <v>8689.029</v>
      </c>
      <c r="BD36" s="59">
        <f t="shared" si="15"/>
        <v>28.623539984361656</v>
      </c>
      <c r="BE36" s="61">
        <f t="shared" si="26"/>
        <v>40.074966715692746</v>
      </c>
      <c r="BF36" s="56">
        <v>112105.67779999999</v>
      </c>
      <c r="BG36" s="56">
        <v>201904.91146</v>
      </c>
      <c r="BH36" s="56">
        <v>115792.68984</v>
      </c>
      <c r="BI36" s="59">
        <f t="shared" si="16"/>
        <v>57.350110506321215</v>
      </c>
      <c r="BJ36" s="59">
        <f t="shared" si="27"/>
        <v>103.28887181484043</v>
      </c>
      <c r="BK36" s="62">
        <v>450</v>
      </c>
      <c r="BL36" s="62">
        <v>1488.09429</v>
      </c>
      <c r="BM36" s="62">
        <v>1488.09429</v>
      </c>
      <c r="BN36" s="61">
        <f t="shared" si="17"/>
        <v>100</v>
      </c>
      <c r="BO36" s="61">
        <f t="shared" si="28"/>
        <v>330.68762</v>
      </c>
      <c r="BP36" s="62">
        <v>-3462.3835099999997</v>
      </c>
      <c r="BQ36" s="62">
        <v>-3462.3835099999997</v>
      </c>
      <c r="BR36" s="61">
        <f t="shared" si="29"/>
        <v>100</v>
      </c>
      <c r="BS36" s="62">
        <v>0</v>
      </c>
      <c r="BT36" s="62">
        <v>0</v>
      </c>
      <c r="BU36" s="62">
        <v>0</v>
      </c>
      <c r="BV36" s="62">
        <v>0</v>
      </c>
      <c r="BW36" s="62"/>
      <c r="BX36" s="62">
        <v>0</v>
      </c>
      <c r="BY36" s="61">
        <f t="shared" si="35"/>
        <v>0</v>
      </c>
      <c r="BZ36" s="61">
        <f t="shared" si="35"/>
        <v>0</v>
      </c>
      <c r="CA36" s="61">
        <f t="shared" si="35"/>
        <v>0</v>
      </c>
      <c r="CB36" s="89">
        <f t="shared" si="30"/>
        <v>11000</v>
      </c>
      <c r="CC36" s="89">
        <v>0</v>
      </c>
      <c r="CD36" s="89">
        <v>11000</v>
      </c>
      <c r="CE36" s="89">
        <v>0</v>
      </c>
      <c r="CF36" s="89">
        <v>0</v>
      </c>
      <c r="CG36" s="89">
        <f t="shared" si="21"/>
        <v>11000</v>
      </c>
      <c r="CH36" s="89">
        <v>0</v>
      </c>
      <c r="CI36" s="89">
        <v>11000</v>
      </c>
      <c r="CJ36" s="89">
        <v>0</v>
      </c>
      <c r="CK36" s="89">
        <v>0</v>
      </c>
      <c r="CL36" s="90">
        <f t="shared" si="31"/>
        <v>100</v>
      </c>
      <c r="CM36" s="90">
        <f t="shared" si="32"/>
      </c>
      <c r="CN36" s="90">
        <f t="shared" si="33"/>
        <v>100</v>
      </c>
      <c r="CO36" s="90">
        <f t="shared" si="34"/>
      </c>
      <c r="CP36" s="90">
        <f t="shared" si="22"/>
      </c>
    </row>
    <row r="37" spans="1:94" ht="12.75">
      <c r="A37" s="13" t="s">
        <v>62</v>
      </c>
      <c r="B37" s="14" t="s">
        <v>63</v>
      </c>
      <c r="C37" s="46">
        <v>186488.42206</v>
      </c>
      <c r="D37" s="46">
        <v>373938.96917</v>
      </c>
      <c r="E37" s="46">
        <v>195302.16221</v>
      </c>
      <c r="F37" s="43">
        <f t="shared" si="0"/>
        <v>52.22835230131145</v>
      </c>
      <c r="G37" s="43">
        <f t="shared" si="1"/>
        <v>104.72615943265599</v>
      </c>
      <c r="H37" s="46">
        <v>42873.668789999996</v>
      </c>
      <c r="I37" s="46">
        <v>93467.72308</v>
      </c>
      <c r="J37" s="46">
        <v>46435.33379</v>
      </c>
      <c r="K37" s="42">
        <f t="shared" si="2"/>
        <v>49.68060872763051</v>
      </c>
      <c r="L37" s="44">
        <f t="shared" si="3"/>
        <v>108.30734831079056</v>
      </c>
      <c r="M37" s="47">
        <v>33072.15818</v>
      </c>
      <c r="N37" s="47">
        <v>1233.95696</v>
      </c>
      <c r="O37" s="47">
        <v>2247.59542</v>
      </c>
      <c r="P37" s="47">
        <v>186207.78993</v>
      </c>
      <c r="Q37" s="47">
        <v>377883.99731999997</v>
      </c>
      <c r="R37" s="47">
        <v>199770.95009</v>
      </c>
      <c r="S37" s="42">
        <f t="shared" si="4"/>
        <v>52.86568140138252</v>
      </c>
      <c r="T37" s="44">
        <f t="shared" si="5"/>
        <v>107.28388439876694</v>
      </c>
      <c r="U37" s="47">
        <f t="shared" si="6"/>
        <v>-4468.787879999989</v>
      </c>
      <c r="V37" s="47">
        <v>162082.638</v>
      </c>
      <c r="W37" s="47">
        <v>93169.74205</v>
      </c>
      <c r="X37" s="44">
        <f t="shared" si="7"/>
        <v>57.48286380309284</v>
      </c>
      <c r="Y37" s="47">
        <v>53091.774</v>
      </c>
      <c r="Z37" s="47">
        <v>30325.12744</v>
      </c>
      <c r="AA37" s="44">
        <f t="shared" si="8"/>
        <v>57.11831637044187</v>
      </c>
      <c r="AB37" s="44">
        <v>0</v>
      </c>
      <c r="AC37" s="44">
        <v>0</v>
      </c>
      <c r="AD37" s="44">
        <f t="shared" si="9"/>
        <v>0</v>
      </c>
      <c r="AE37" s="47">
        <v>12828.68013</v>
      </c>
      <c r="AF37" s="47">
        <v>5652.66321</v>
      </c>
      <c r="AG37" s="44">
        <f t="shared" si="10"/>
        <v>44.062702886957084</v>
      </c>
      <c r="AH37" s="47">
        <v>220</v>
      </c>
      <c r="AI37" s="47">
        <v>98.75</v>
      </c>
      <c r="AJ37" s="44">
        <f t="shared" si="11"/>
        <v>44.88636363636363</v>
      </c>
      <c r="AK37" s="47">
        <v>1552.9</v>
      </c>
      <c r="AL37" s="47">
        <v>887.565</v>
      </c>
      <c r="AM37" s="44">
        <f t="shared" si="12"/>
        <v>57.15532230021251</v>
      </c>
      <c r="AN37" s="47">
        <v>30</v>
      </c>
      <c r="AO37" s="47">
        <v>3.54027</v>
      </c>
      <c r="AP37" s="44">
        <f t="shared" si="23"/>
        <v>11.8009</v>
      </c>
      <c r="AQ37" s="47">
        <v>144424.99351</v>
      </c>
      <c r="AR37" s="47">
        <v>279817.47066999995</v>
      </c>
      <c r="AS37" s="47">
        <v>149930.87131</v>
      </c>
      <c r="AT37" s="44">
        <f t="shared" si="13"/>
        <v>53.58166913273957</v>
      </c>
      <c r="AU37" s="44">
        <f t="shared" si="24"/>
        <v>103.81227491598865</v>
      </c>
      <c r="AV37" s="48">
        <v>49527.1575</v>
      </c>
      <c r="AW37" s="48">
        <v>115653.4</v>
      </c>
      <c r="AX37" s="48">
        <v>65320.966</v>
      </c>
      <c r="AY37" s="44">
        <f t="shared" si="14"/>
        <v>56.479935739027134</v>
      </c>
      <c r="AZ37" s="44">
        <f t="shared" si="25"/>
        <v>131.889188270092</v>
      </c>
      <c r="BA37" s="46">
        <v>16652.37401</v>
      </c>
      <c r="BB37" s="46">
        <v>19022.02129</v>
      </c>
      <c r="BC37" s="46">
        <v>2724.369</v>
      </c>
      <c r="BD37" s="44">
        <f t="shared" si="15"/>
        <v>14.322184579996335</v>
      </c>
      <c r="BE37" s="45">
        <f t="shared" si="26"/>
        <v>16.36024388092638</v>
      </c>
      <c r="BF37" s="46">
        <v>77947.642</v>
      </c>
      <c r="BG37" s="46">
        <v>144348.70716999998</v>
      </c>
      <c r="BH37" s="46">
        <v>81092.1941</v>
      </c>
      <c r="BI37" s="44">
        <f t="shared" si="16"/>
        <v>56.17798433379624</v>
      </c>
      <c r="BJ37" s="44">
        <f t="shared" si="27"/>
        <v>104.03418502383946</v>
      </c>
      <c r="BK37" s="49">
        <v>297.82</v>
      </c>
      <c r="BL37" s="49">
        <v>793.3422099999999</v>
      </c>
      <c r="BM37" s="49">
        <v>793.3422099999999</v>
      </c>
      <c r="BN37" s="45">
        <f t="shared" si="17"/>
        <v>100</v>
      </c>
      <c r="BO37" s="45">
        <f t="shared" si="28"/>
        <v>266.38312067691896</v>
      </c>
      <c r="BP37" s="49">
        <v>-1283.92557</v>
      </c>
      <c r="BQ37" s="49">
        <v>-1170.1180900000002</v>
      </c>
      <c r="BR37" s="45">
        <f t="shared" si="29"/>
        <v>91.13597527308379</v>
      </c>
      <c r="BS37" s="49">
        <v>0</v>
      </c>
      <c r="BT37" s="49">
        <v>0</v>
      </c>
      <c r="BU37" s="49">
        <v>0</v>
      </c>
      <c r="BV37" s="49">
        <v>0</v>
      </c>
      <c r="BW37" s="49"/>
      <c r="BX37" s="49">
        <v>0</v>
      </c>
      <c r="BY37" s="45">
        <f t="shared" si="35"/>
        <v>0</v>
      </c>
      <c r="BZ37" s="45">
        <f t="shared" si="35"/>
        <v>0</v>
      </c>
      <c r="CA37" s="45">
        <f t="shared" si="35"/>
        <v>0</v>
      </c>
      <c r="CB37" s="91">
        <f t="shared" si="30"/>
        <v>7100</v>
      </c>
      <c r="CC37" s="91">
        <v>0</v>
      </c>
      <c r="CD37" s="91">
        <v>7100</v>
      </c>
      <c r="CE37" s="91">
        <v>0</v>
      </c>
      <c r="CF37" s="91">
        <v>0</v>
      </c>
      <c r="CG37" s="91">
        <f t="shared" si="21"/>
        <v>7100</v>
      </c>
      <c r="CH37" s="91">
        <v>0</v>
      </c>
      <c r="CI37" s="91">
        <v>7100</v>
      </c>
      <c r="CJ37" s="91">
        <v>0</v>
      </c>
      <c r="CK37" s="91">
        <v>0</v>
      </c>
      <c r="CL37" s="92">
        <f t="shared" si="31"/>
        <v>100</v>
      </c>
      <c r="CM37" s="92">
        <f t="shared" si="32"/>
      </c>
      <c r="CN37" s="92">
        <f t="shared" si="33"/>
        <v>100</v>
      </c>
      <c r="CO37" s="92">
        <f t="shared" si="34"/>
      </c>
      <c r="CP37" s="92">
        <f t="shared" si="22"/>
      </c>
    </row>
    <row r="38" spans="1:94" ht="12.75">
      <c r="A38" s="54" t="s">
        <v>64</v>
      </c>
      <c r="B38" s="55" t="s">
        <v>65</v>
      </c>
      <c r="C38" s="56">
        <v>210560.03834</v>
      </c>
      <c r="D38" s="56">
        <v>435158.41281</v>
      </c>
      <c r="E38" s="56">
        <v>184945.83271000002</v>
      </c>
      <c r="F38" s="57">
        <f aca="true" t="shared" si="36" ref="F38:F61">IF(D38&gt;0,E38/D38*100,0)</f>
        <v>42.500805974478894</v>
      </c>
      <c r="G38" s="57">
        <f aca="true" t="shared" si="37" ref="G38:G61">E38/C38*100</f>
        <v>87.83520090899695</v>
      </c>
      <c r="H38" s="56">
        <v>32394.45637</v>
      </c>
      <c r="I38" s="56">
        <v>74982.6</v>
      </c>
      <c r="J38" s="56">
        <v>36610.179299999996</v>
      </c>
      <c r="K38" s="58">
        <f aca="true" t="shared" si="38" ref="K38:K61">J38/I38*100</f>
        <v>48.8248997767482</v>
      </c>
      <c r="L38" s="59">
        <f aca="true" t="shared" si="39" ref="L38:L57">J38/H38*100</f>
        <v>113.01371716768216</v>
      </c>
      <c r="M38" s="60">
        <v>25068.69521</v>
      </c>
      <c r="N38" s="60">
        <v>1164.95275</v>
      </c>
      <c r="O38" s="60">
        <v>1730.539</v>
      </c>
      <c r="P38" s="60">
        <v>208040.33921</v>
      </c>
      <c r="Q38" s="60">
        <v>441971.5872</v>
      </c>
      <c r="R38" s="60">
        <v>175228.48947</v>
      </c>
      <c r="S38" s="58">
        <f aca="true" t="shared" si="40" ref="S38:S61">IF(Q38&gt;0,R38/Q38*100,0)</f>
        <v>39.64700323387666</v>
      </c>
      <c r="T38" s="59">
        <f aca="true" t="shared" si="41" ref="T38:T61">R38/P38*100</f>
        <v>84.22813101314978</v>
      </c>
      <c r="U38" s="60">
        <f aca="true" t="shared" si="42" ref="U38:U61">E38-R38</f>
        <v>9717.343240000017</v>
      </c>
      <c r="V38" s="60">
        <v>251722.62519</v>
      </c>
      <c r="W38" s="60">
        <v>91996.60445</v>
      </c>
      <c r="X38" s="59">
        <f t="shared" si="7"/>
        <v>36.54681591714732</v>
      </c>
      <c r="Y38" s="60">
        <v>40795.84178</v>
      </c>
      <c r="Z38" s="60">
        <v>17519.09331</v>
      </c>
      <c r="AA38" s="59">
        <f t="shared" si="8"/>
        <v>42.94333085336326</v>
      </c>
      <c r="AB38" s="59">
        <v>0</v>
      </c>
      <c r="AC38" s="59">
        <v>0</v>
      </c>
      <c r="AD38" s="59">
        <f t="shared" si="9"/>
        <v>0</v>
      </c>
      <c r="AE38" s="60">
        <v>13089.99982</v>
      </c>
      <c r="AF38" s="60">
        <v>5786.03725</v>
      </c>
      <c r="AG38" s="59">
        <f t="shared" si="10"/>
        <v>44.20196584846095</v>
      </c>
      <c r="AH38" s="60">
        <v>2383.809</v>
      </c>
      <c r="AI38" s="60">
        <v>1033.556</v>
      </c>
      <c r="AJ38" s="59">
        <f t="shared" si="11"/>
        <v>43.35733273932601</v>
      </c>
      <c r="AK38" s="60">
        <v>1568.5</v>
      </c>
      <c r="AL38" s="60">
        <v>729.492</v>
      </c>
      <c r="AM38" s="59">
        <f t="shared" si="12"/>
        <v>46.50889384762512</v>
      </c>
      <c r="AN38" s="60">
        <v>100</v>
      </c>
      <c r="AO38" s="60">
        <v>3.4904</v>
      </c>
      <c r="AP38" s="59">
        <f t="shared" si="23"/>
        <v>3.4904000000000006</v>
      </c>
      <c r="AQ38" s="60">
        <v>178460.19491000002</v>
      </c>
      <c r="AR38" s="60">
        <v>362786.73945</v>
      </c>
      <c r="AS38" s="60">
        <v>150946.58005000002</v>
      </c>
      <c r="AT38" s="59">
        <f aca="true" t="shared" si="43" ref="AT38:AT58">AS38/AR38*100</f>
        <v>41.60752410047881</v>
      </c>
      <c r="AU38" s="59">
        <f t="shared" si="24"/>
        <v>84.5827721560679</v>
      </c>
      <c r="AV38" s="63">
        <v>53099.0625</v>
      </c>
      <c r="AW38" s="63">
        <v>120295.564</v>
      </c>
      <c r="AX38" s="63">
        <v>58944.82636</v>
      </c>
      <c r="AY38" s="59">
        <f aca="true" t="shared" si="44" ref="AY38:AY58">AX38/AW38*100</f>
        <v>49</v>
      </c>
      <c r="AZ38" s="59">
        <f t="shared" si="25"/>
        <v>111.00916585862508</v>
      </c>
      <c r="BA38" s="56">
        <v>55920.29461</v>
      </c>
      <c r="BB38" s="56">
        <v>116748.00856</v>
      </c>
      <c r="BC38" s="56">
        <v>18157.077</v>
      </c>
      <c r="BD38" s="59">
        <f aca="true" t="shared" si="45" ref="BD38:BD58">BC38/BB38*100</f>
        <v>15.552365495526702</v>
      </c>
      <c r="BE38" s="61">
        <f t="shared" si="26"/>
        <v>32.469566061179236</v>
      </c>
      <c r="BF38" s="56">
        <v>68477.3045</v>
      </c>
      <c r="BG38" s="56">
        <v>124257.47713</v>
      </c>
      <c r="BH38" s="56">
        <v>72358.98693000001</v>
      </c>
      <c r="BI38" s="59">
        <f aca="true" t="shared" si="46" ref="BI38:BI58">BH38/BG38*100</f>
        <v>58.233104841084916</v>
      </c>
      <c r="BJ38" s="59">
        <f t="shared" si="27"/>
        <v>105.66856779533431</v>
      </c>
      <c r="BK38" s="62">
        <v>963.5333</v>
      </c>
      <c r="BL38" s="62">
        <v>1485.68976</v>
      </c>
      <c r="BM38" s="62">
        <v>1485.68976</v>
      </c>
      <c r="BN38" s="61">
        <f t="shared" si="17"/>
        <v>100</v>
      </c>
      <c r="BO38" s="61">
        <f t="shared" si="28"/>
        <v>154.19184370690664</v>
      </c>
      <c r="BP38" s="62">
        <v>-2610.92664</v>
      </c>
      <c r="BQ38" s="62">
        <v>-2610.92664</v>
      </c>
      <c r="BR38" s="61">
        <f t="shared" si="29"/>
        <v>100</v>
      </c>
      <c r="BS38" s="62">
        <v>0</v>
      </c>
      <c r="BT38" s="62">
        <v>0</v>
      </c>
      <c r="BU38" s="62">
        <v>0</v>
      </c>
      <c r="BV38" s="62">
        <v>0</v>
      </c>
      <c r="BW38" s="62"/>
      <c r="BX38" s="62">
        <v>0</v>
      </c>
      <c r="BY38" s="61">
        <f t="shared" si="35"/>
        <v>0</v>
      </c>
      <c r="BZ38" s="61">
        <f t="shared" si="35"/>
        <v>0</v>
      </c>
      <c r="CA38" s="61">
        <f t="shared" si="35"/>
        <v>0</v>
      </c>
      <c r="CB38" s="89">
        <f t="shared" si="30"/>
        <v>7000</v>
      </c>
      <c r="CC38" s="89">
        <v>0</v>
      </c>
      <c r="CD38" s="89">
        <v>7000</v>
      </c>
      <c r="CE38" s="89">
        <v>0</v>
      </c>
      <c r="CF38" s="89">
        <v>0</v>
      </c>
      <c r="CG38" s="89">
        <f t="shared" si="21"/>
        <v>7000</v>
      </c>
      <c r="CH38" s="89">
        <v>0</v>
      </c>
      <c r="CI38" s="89">
        <v>7000</v>
      </c>
      <c r="CJ38" s="89">
        <v>0</v>
      </c>
      <c r="CK38" s="89">
        <v>0</v>
      </c>
      <c r="CL38" s="90">
        <f t="shared" si="31"/>
        <v>100</v>
      </c>
      <c r="CM38" s="90">
        <f t="shared" si="32"/>
      </c>
      <c r="CN38" s="90">
        <f t="shared" si="33"/>
        <v>100</v>
      </c>
      <c r="CO38" s="90">
        <f t="shared" si="34"/>
      </c>
      <c r="CP38" s="90">
        <f t="shared" si="22"/>
      </c>
    </row>
    <row r="39" spans="1:94" ht="12.75">
      <c r="A39" s="13" t="s">
        <v>66</v>
      </c>
      <c r="B39" s="14" t="s">
        <v>67</v>
      </c>
      <c r="C39" s="46">
        <v>261180.02833</v>
      </c>
      <c r="D39" s="46">
        <v>527894.72892</v>
      </c>
      <c r="E39" s="46">
        <v>287016.70171</v>
      </c>
      <c r="F39" s="43">
        <f t="shared" si="36"/>
        <v>54.37006395142393</v>
      </c>
      <c r="G39" s="43">
        <f t="shared" si="37"/>
        <v>109.89228523528432</v>
      </c>
      <c r="H39" s="46">
        <v>72061.66208</v>
      </c>
      <c r="I39" s="46">
        <v>159915.68887</v>
      </c>
      <c r="J39" s="46">
        <v>75503.4505</v>
      </c>
      <c r="K39" s="42">
        <f t="shared" si="38"/>
        <v>47.21453600551907</v>
      </c>
      <c r="L39" s="44">
        <f t="shared" si="39"/>
        <v>104.77617129643649</v>
      </c>
      <c r="M39" s="47">
        <v>60745.64425</v>
      </c>
      <c r="N39" s="47">
        <v>2469.90676</v>
      </c>
      <c r="O39" s="47">
        <v>2539.53216</v>
      </c>
      <c r="P39" s="47">
        <v>260374.61614</v>
      </c>
      <c r="Q39" s="47">
        <v>535908.94817</v>
      </c>
      <c r="R39" s="47">
        <v>283154.77295</v>
      </c>
      <c r="S39" s="42">
        <f t="shared" si="40"/>
        <v>52.836358474122406</v>
      </c>
      <c r="T39" s="44">
        <f t="shared" si="41"/>
        <v>108.74899295012361</v>
      </c>
      <c r="U39" s="47">
        <f t="shared" si="42"/>
        <v>3861.9287599999807</v>
      </c>
      <c r="V39" s="47">
        <v>297333.98013</v>
      </c>
      <c r="W39" s="47">
        <v>174865.69011000003</v>
      </c>
      <c r="X39" s="44">
        <f t="shared" si="7"/>
        <v>58.81120282099794</v>
      </c>
      <c r="Y39" s="47">
        <v>71388.53187</v>
      </c>
      <c r="Z39" s="47">
        <v>39035.67117</v>
      </c>
      <c r="AA39" s="44">
        <f t="shared" si="8"/>
        <v>54.68059105219416</v>
      </c>
      <c r="AB39" s="44">
        <v>0</v>
      </c>
      <c r="AC39" s="44">
        <v>0</v>
      </c>
      <c r="AD39" s="44">
        <f t="shared" si="9"/>
        <v>0</v>
      </c>
      <c r="AE39" s="47">
        <v>17688.37804</v>
      </c>
      <c r="AF39" s="47">
        <v>5213.92059</v>
      </c>
      <c r="AG39" s="44">
        <f t="shared" si="10"/>
        <v>29.476532999291322</v>
      </c>
      <c r="AH39" s="47">
        <v>4195.2871</v>
      </c>
      <c r="AI39" s="47">
        <v>2434.40954</v>
      </c>
      <c r="AJ39" s="44">
        <f t="shared" si="11"/>
        <v>58.027245382086015</v>
      </c>
      <c r="AK39" s="47">
        <v>1735.125</v>
      </c>
      <c r="AL39" s="47">
        <v>780.80627</v>
      </c>
      <c r="AM39" s="44">
        <f t="shared" si="12"/>
        <v>45.00000115265471</v>
      </c>
      <c r="AN39" s="47">
        <v>26</v>
      </c>
      <c r="AO39" s="47">
        <v>9.02464</v>
      </c>
      <c r="AP39" s="44">
        <f t="shared" si="23"/>
        <v>34.710153846153844</v>
      </c>
      <c r="AQ39" s="47">
        <v>189671.74401</v>
      </c>
      <c r="AR39" s="47">
        <v>367987.4105</v>
      </c>
      <c r="AS39" s="47">
        <v>211878.67373000004</v>
      </c>
      <c r="AT39" s="44">
        <f t="shared" si="43"/>
        <v>57.577696324477934</v>
      </c>
      <c r="AU39" s="44">
        <f t="shared" si="24"/>
        <v>111.70808537450326</v>
      </c>
      <c r="AV39" s="48">
        <v>46164.24</v>
      </c>
      <c r="AW39" s="48">
        <v>106073.9</v>
      </c>
      <c r="AX39" s="48">
        <v>61376.211</v>
      </c>
      <c r="AY39" s="44">
        <f t="shared" si="44"/>
        <v>57.86174638624581</v>
      </c>
      <c r="AZ39" s="44">
        <f t="shared" si="25"/>
        <v>132.95184974343778</v>
      </c>
      <c r="BA39" s="46">
        <v>7000.95551</v>
      </c>
      <c r="BB39" s="46">
        <v>17344.112820000002</v>
      </c>
      <c r="BC39" s="46">
        <v>2762.99144</v>
      </c>
      <c r="BD39" s="44">
        <f t="shared" si="45"/>
        <v>15.930428201631125</v>
      </c>
      <c r="BE39" s="45">
        <f t="shared" si="26"/>
        <v>39.46591913137297</v>
      </c>
      <c r="BF39" s="46">
        <v>136456.5485</v>
      </c>
      <c r="BG39" s="46">
        <v>241513.51</v>
      </c>
      <c r="BH39" s="46">
        <v>144683.58361</v>
      </c>
      <c r="BI39" s="44">
        <f t="shared" si="46"/>
        <v>59.90703526688838</v>
      </c>
      <c r="BJ39" s="44">
        <f t="shared" si="27"/>
        <v>106.02905115249928</v>
      </c>
      <c r="BK39" s="49">
        <v>50</v>
      </c>
      <c r="BL39" s="49">
        <v>3055.8876800000003</v>
      </c>
      <c r="BM39" s="49">
        <v>3055.8876800000003</v>
      </c>
      <c r="BN39" s="45">
        <f t="shared" si="17"/>
        <v>100</v>
      </c>
      <c r="BO39" s="45">
        <f t="shared" si="28"/>
        <v>6111.775360000001</v>
      </c>
      <c r="BP39" s="49">
        <v>-1248.49671</v>
      </c>
      <c r="BQ39" s="49">
        <v>-365.42252</v>
      </c>
      <c r="BR39" s="45">
        <f t="shared" si="29"/>
        <v>29.269001437737074</v>
      </c>
      <c r="BS39" s="49">
        <v>0</v>
      </c>
      <c r="BT39" s="49">
        <v>0</v>
      </c>
      <c r="BU39" s="49">
        <v>0</v>
      </c>
      <c r="BV39" s="49">
        <v>707.73174</v>
      </c>
      <c r="BW39" s="49"/>
      <c r="BX39" s="49">
        <v>0</v>
      </c>
      <c r="BY39" s="45">
        <f t="shared" si="35"/>
        <v>0</v>
      </c>
      <c r="BZ39" s="45">
        <f t="shared" si="35"/>
        <v>0</v>
      </c>
      <c r="CA39" s="45">
        <f t="shared" si="35"/>
        <v>0</v>
      </c>
      <c r="CB39" s="91">
        <f t="shared" si="30"/>
        <v>18000</v>
      </c>
      <c r="CC39" s="91">
        <v>0</v>
      </c>
      <c r="CD39" s="91">
        <v>18000</v>
      </c>
      <c r="CE39" s="91">
        <v>0</v>
      </c>
      <c r="CF39" s="91">
        <v>0</v>
      </c>
      <c r="CG39" s="91">
        <f t="shared" si="21"/>
        <v>18000</v>
      </c>
      <c r="CH39" s="91">
        <v>0</v>
      </c>
      <c r="CI39" s="91">
        <v>18000</v>
      </c>
      <c r="CJ39" s="91">
        <v>0</v>
      </c>
      <c r="CK39" s="91">
        <v>0</v>
      </c>
      <c r="CL39" s="92">
        <f t="shared" si="31"/>
        <v>100</v>
      </c>
      <c r="CM39" s="92">
        <f t="shared" si="32"/>
      </c>
      <c r="CN39" s="92">
        <f t="shared" si="33"/>
        <v>100</v>
      </c>
      <c r="CO39" s="92">
        <f t="shared" si="34"/>
      </c>
      <c r="CP39" s="92">
        <f t="shared" si="22"/>
      </c>
    </row>
    <row r="40" spans="1:94" ht="12.75">
      <c r="A40" s="54" t="s">
        <v>68</v>
      </c>
      <c r="B40" s="55" t="s">
        <v>69</v>
      </c>
      <c r="C40" s="56">
        <v>428873.78377</v>
      </c>
      <c r="D40" s="56">
        <v>875470.1627000001</v>
      </c>
      <c r="E40" s="56">
        <v>451669.77011000004</v>
      </c>
      <c r="F40" s="57">
        <f t="shared" si="36"/>
        <v>51.591680602457615</v>
      </c>
      <c r="G40" s="57">
        <f t="shared" si="37"/>
        <v>105.31531354973782</v>
      </c>
      <c r="H40" s="56">
        <v>147289.95369999998</v>
      </c>
      <c r="I40" s="56">
        <v>354075.59337</v>
      </c>
      <c r="J40" s="56">
        <v>163661.94377</v>
      </c>
      <c r="K40" s="58">
        <f t="shared" si="38"/>
        <v>46.22231716462237</v>
      </c>
      <c r="L40" s="59">
        <f t="shared" si="39"/>
        <v>111.11548320759641</v>
      </c>
      <c r="M40" s="60">
        <v>123836.90251</v>
      </c>
      <c r="N40" s="60">
        <v>8151.047280000001</v>
      </c>
      <c r="O40" s="60">
        <v>5982.20774</v>
      </c>
      <c r="P40" s="60">
        <v>442051.29972</v>
      </c>
      <c r="Q40" s="60">
        <v>871908.83296</v>
      </c>
      <c r="R40" s="60">
        <v>431903.34833</v>
      </c>
      <c r="S40" s="58">
        <f t="shared" si="40"/>
        <v>49.535379388663</v>
      </c>
      <c r="T40" s="59">
        <f t="shared" si="41"/>
        <v>97.70434983531825</v>
      </c>
      <c r="U40" s="60">
        <f t="shared" si="42"/>
        <v>19766.421780000033</v>
      </c>
      <c r="V40" s="60">
        <v>474782.06286</v>
      </c>
      <c r="W40" s="60">
        <v>250953.53131</v>
      </c>
      <c r="X40" s="59">
        <f t="shared" si="7"/>
        <v>52.85657377161681</v>
      </c>
      <c r="Y40" s="60">
        <v>66677.962</v>
      </c>
      <c r="Z40" s="60">
        <v>30021.65977</v>
      </c>
      <c r="AA40" s="59">
        <f t="shared" si="8"/>
        <v>45.024861092785045</v>
      </c>
      <c r="AB40" s="59">
        <v>0</v>
      </c>
      <c r="AC40" s="59">
        <v>0</v>
      </c>
      <c r="AD40" s="59">
        <f t="shared" si="9"/>
        <v>0</v>
      </c>
      <c r="AE40" s="60">
        <v>38162.41628</v>
      </c>
      <c r="AF40" s="60">
        <v>9910.05082</v>
      </c>
      <c r="AG40" s="59">
        <f t="shared" si="10"/>
        <v>25.968090561376794</v>
      </c>
      <c r="AH40" s="60">
        <v>37420.1</v>
      </c>
      <c r="AI40" s="60">
        <v>18041.09801</v>
      </c>
      <c r="AJ40" s="59">
        <f t="shared" si="11"/>
        <v>48.212319074508095</v>
      </c>
      <c r="AK40" s="60">
        <v>2097.625</v>
      </c>
      <c r="AL40" s="60">
        <v>964.90746</v>
      </c>
      <c r="AM40" s="59">
        <f t="shared" si="12"/>
        <v>45.99999809308146</v>
      </c>
      <c r="AN40" s="60">
        <v>2770</v>
      </c>
      <c r="AO40" s="60">
        <v>1700.18193</v>
      </c>
      <c r="AP40" s="59">
        <f t="shared" si="23"/>
        <v>61.378409025270756</v>
      </c>
      <c r="AQ40" s="60">
        <v>281271.3417</v>
      </c>
      <c r="AR40" s="60">
        <v>532029.41567</v>
      </c>
      <c r="AS40" s="60">
        <v>299422.96193</v>
      </c>
      <c r="AT40" s="59">
        <f t="shared" si="43"/>
        <v>56.27939980591638</v>
      </c>
      <c r="AU40" s="59">
        <f t="shared" si="24"/>
        <v>106.45341971929734</v>
      </c>
      <c r="AV40" s="63">
        <v>25660.735</v>
      </c>
      <c r="AW40" s="63">
        <v>41860.4</v>
      </c>
      <c r="AX40" s="63">
        <v>32900.186</v>
      </c>
      <c r="AY40" s="59">
        <f t="shared" si="44"/>
        <v>78.59501103668384</v>
      </c>
      <c r="AZ40" s="59">
        <f t="shared" si="25"/>
        <v>128.212173189895</v>
      </c>
      <c r="BA40" s="56">
        <v>22374.893239999998</v>
      </c>
      <c r="BB40" s="56">
        <v>53256.11891</v>
      </c>
      <c r="BC40" s="56">
        <v>21002.20025</v>
      </c>
      <c r="BD40" s="59">
        <f t="shared" si="45"/>
        <v>39.43622006232298</v>
      </c>
      <c r="BE40" s="61">
        <f t="shared" si="26"/>
        <v>93.8650299901945</v>
      </c>
      <c r="BF40" s="56">
        <v>232117.12219999998</v>
      </c>
      <c r="BG40" s="56">
        <v>427991.8063</v>
      </c>
      <c r="BH40" s="56">
        <v>236599.48522</v>
      </c>
      <c r="BI40" s="59">
        <f t="shared" si="46"/>
        <v>55.28131187029223</v>
      </c>
      <c r="BJ40" s="59">
        <f t="shared" si="27"/>
        <v>101.93107814603088</v>
      </c>
      <c r="BK40" s="62">
        <v>1118.59126</v>
      </c>
      <c r="BL40" s="62">
        <v>8921.090460000001</v>
      </c>
      <c r="BM40" s="62">
        <v>8921.090460000001</v>
      </c>
      <c r="BN40" s="61">
        <f t="shared" si="17"/>
        <v>100</v>
      </c>
      <c r="BO40" s="61">
        <f t="shared" si="28"/>
        <v>797.5290688396763</v>
      </c>
      <c r="BP40" s="62">
        <v>-12565.91114</v>
      </c>
      <c r="BQ40" s="62">
        <v>-11733.13559</v>
      </c>
      <c r="BR40" s="61">
        <f t="shared" si="29"/>
        <v>93.37274041872621</v>
      </c>
      <c r="BS40" s="62">
        <v>23778.61339</v>
      </c>
      <c r="BT40" s="62">
        <v>2924.3683899999996</v>
      </c>
      <c r="BU40" s="62">
        <v>2441.04617</v>
      </c>
      <c r="BV40" s="62">
        <v>25822.40202</v>
      </c>
      <c r="BW40" s="62"/>
      <c r="BX40" s="62">
        <v>10.308530000000001</v>
      </c>
      <c r="BY40" s="61">
        <f t="shared" si="35"/>
        <v>108.59507069011649</v>
      </c>
      <c r="BZ40" s="61">
        <f t="shared" si="35"/>
        <v>0</v>
      </c>
      <c r="CA40" s="61">
        <f t="shared" si="35"/>
        <v>0.42229967325853573</v>
      </c>
      <c r="CB40" s="89">
        <f t="shared" si="30"/>
        <v>87037.504</v>
      </c>
      <c r="CC40" s="89">
        <v>0</v>
      </c>
      <c r="CD40" s="89">
        <v>53500</v>
      </c>
      <c r="CE40" s="89">
        <v>33537.504</v>
      </c>
      <c r="CF40" s="89">
        <v>0</v>
      </c>
      <c r="CG40" s="89">
        <f t="shared" si="21"/>
        <v>74462.506</v>
      </c>
      <c r="CH40" s="89">
        <v>0</v>
      </c>
      <c r="CI40" s="89">
        <v>53500</v>
      </c>
      <c r="CJ40" s="89">
        <v>20962.506</v>
      </c>
      <c r="CK40" s="89">
        <v>0</v>
      </c>
      <c r="CL40" s="90">
        <f t="shared" si="31"/>
        <v>85.55220747139072</v>
      </c>
      <c r="CM40" s="90">
        <f t="shared" si="32"/>
      </c>
      <c r="CN40" s="90">
        <f t="shared" si="33"/>
        <v>100</v>
      </c>
      <c r="CO40" s="90">
        <f t="shared" si="34"/>
        <v>62.50466939936854</v>
      </c>
      <c r="CP40" s="90">
        <f t="shared" si="22"/>
      </c>
    </row>
    <row r="41" spans="1:94" ht="12.75">
      <c r="A41" s="13" t="s">
        <v>70</v>
      </c>
      <c r="B41" s="14" t="s">
        <v>71</v>
      </c>
      <c r="C41" s="46">
        <v>300103.88558</v>
      </c>
      <c r="D41" s="46">
        <v>626496.07513</v>
      </c>
      <c r="E41" s="46">
        <v>318525.7997</v>
      </c>
      <c r="F41" s="43">
        <f t="shared" si="36"/>
        <v>50.84242541087026</v>
      </c>
      <c r="G41" s="43">
        <f t="shared" si="37"/>
        <v>106.13851236360922</v>
      </c>
      <c r="H41" s="46">
        <v>117329.4198</v>
      </c>
      <c r="I41" s="46">
        <v>253030.4885</v>
      </c>
      <c r="J41" s="46">
        <v>128301.00301</v>
      </c>
      <c r="K41" s="42">
        <f t="shared" si="38"/>
        <v>50.70574845370858</v>
      </c>
      <c r="L41" s="44">
        <f t="shared" si="39"/>
        <v>109.35109304103112</v>
      </c>
      <c r="M41" s="47">
        <v>80939.35042</v>
      </c>
      <c r="N41" s="47">
        <v>3314.1622599999996</v>
      </c>
      <c r="O41" s="47">
        <v>7252.54622</v>
      </c>
      <c r="P41" s="47">
        <v>321082.21743</v>
      </c>
      <c r="Q41" s="47">
        <v>642325.5579700001</v>
      </c>
      <c r="R41" s="47">
        <v>304706.84973</v>
      </c>
      <c r="S41" s="42">
        <f t="shared" si="40"/>
        <v>47.43807029771519</v>
      </c>
      <c r="T41" s="44">
        <f t="shared" si="41"/>
        <v>94.89994561795686</v>
      </c>
      <c r="U41" s="47">
        <f t="shared" si="42"/>
        <v>13818.949969999958</v>
      </c>
      <c r="V41" s="47">
        <v>336077.2105</v>
      </c>
      <c r="W41" s="47">
        <v>171086.58565999998</v>
      </c>
      <c r="X41" s="44">
        <f t="shared" si="7"/>
        <v>50.9069286207968</v>
      </c>
      <c r="Y41" s="47">
        <v>96945.7</v>
      </c>
      <c r="Z41" s="47">
        <v>43094.21545</v>
      </c>
      <c r="AA41" s="44">
        <f t="shared" si="8"/>
        <v>44.45191014145033</v>
      </c>
      <c r="AB41" s="44">
        <v>0</v>
      </c>
      <c r="AC41" s="44">
        <v>0</v>
      </c>
      <c r="AD41" s="44">
        <f t="shared" si="9"/>
        <v>0</v>
      </c>
      <c r="AE41" s="47">
        <v>13345.76002</v>
      </c>
      <c r="AF41" s="47">
        <v>6821.693389999999</v>
      </c>
      <c r="AG41" s="44">
        <f t="shared" si="10"/>
        <v>51.11506111137161</v>
      </c>
      <c r="AH41" s="47">
        <v>3643.5</v>
      </c>
      <c r="AI41" s="47">
        <v>1777.8351699999998</v>
      </c>
      <c r="AJ41" s="44">
        <f t="shared" si="11"/>
        <v>48.794707561410725</v>
      </c>
      <c r="AK41" s="47">
        <v>2017.8</v>
      </c>
      <c r="AL41" s="47">
        <v>918.19</v>
      </c>
      <c r="AM41" s="44">
        <f t="shared" si="12"/>
        <v>45.504509862226186</v>
      </c>
      <c r="AN41" s="47">
        <v>15</v>
      </c>
      <c r="AO41" s="47">
        <v>7.479439999999999</v>
      </c>
      <c r="AP41" s="44">
        <f t="shared" si="23"/>
        <v>49.86293333333333</v>
      </c>
      <c r="AQ41" s="47">
        <v>182334.54012000002</v>
      </c>
      <c r="AR41" s="47">
        <v>378304.68064</v>
      </c>
      <c r="AS41" s="47">
        <v>195861.2042</v>
      </c>
      <c r="AT41" s="44">
        <f t="shared" si="43"/>
        <v>51.773402292736705</v>
      </c>
      <c r="AU41" s="44">
        <f t="shared" si="24"/>
        <v>107.4185966471836</v>
      </c>
      <c r="AV41" s="48">
        <v>40076.3675</v>
      </c>
      <c r="AW41" s="48">
        <v>103931.7</v>
      </c>
      <c r="AX41" s="48">
        <v>50926.533</v>
      </c>
      <c r="AY41" s="44">
        <f t="shared" si="44"/>
        <v>49.00000000000001</v>
      </c>
      <c r="AZ41" s="44">
        <f t="shared" si="25"/>
        <v>127.07372493277991</v>
      </c>
      <c r="BA41" s="46">
        <v>18280.73443</v>
      </c>
      <c r="BB41" s="46">
        <v>57759.22670000001</v>
      </c>
      <c r="BC41" s="46">
        <v>19462.23852</v>
      </c>
      <c r="BD41" s="44">
        <f t="shared" si="45"/>
        <v>33.695462408259694</v>
      </c>
      <c r="BE41" s="45">
        <f t="shared" si="26"/>
        <v>106.46311062897486</v>
      </c>
      <c r="BF41" s="46">
        <v>123224.14358</v>
      </c>
      <c r="BG41" s="46">
        <v>215223.97536</v>
      </c>
      <c r="BH41" s="46">
        <v>124082.6541</v>
      </c>
      <c r="BI41" s="44">
        <f t="shared" si="46"/>
        <v>57.65280280342834</v>
      </c>
      <c r="BJ41" s="44">
        <f t="shared" si="27"/>
        <v>100.69670642055843</v>
      </c>
      <c r="BK41" s="49">
        <v>753.29461</v>
      </c>
      <c r="BL41" s="49">
        <v>1389.7785800000001</v>
      </c>
      <c r="BM41" s="49">
        <v>1389.7785800000001</v>
      </c>
      <c r="BN41" s="45">
        <f t="shared" si="17"/>
        <v>100</v>
      </c>
      <c r="BO41" s="45">
        <f t="shared" si="28"/>
        <v>184.49336574968987</v>
      </c>
      <c r="BP41" s="49">
        <v>-6116.76576</v>
      </c>
      <c r="BQ41" s="49">
        <v>-6116.76576</v>
      </c>
      <c r="BR41" s="45">
        <f t="shared" si="29"/>
        <v>100</v>
      </c>
      <c r="BS41" s="49">
        <v>0</v>
      </c>
      <c r="BT41" s="49">
        <v>0</v>
      </c>
      <c r="BU41" s="49">
        <v>0</v>
      </c>
      <c r="BV41" s="49">
        <v>0</v>
      </c>
      <c r="BW41" s="49"/>
      <c r="BX41" s="49">
        <v>0</v>
      </c>
      <c r="BY41" s="45">
        <f t="shared" si="35"/>
        <v>0</v>
      </c>
      <c r="BZ41" s="45">
        <f t="shared" si="35"/>
        <v>0</v>
      </c>
      <c r="CA41" s="45">
        <f t="shared" si="35"/>
        <v>0</v>
      </c>
      <c r="CB41" s="91">
        <f t="shared" si="30"/>
        <v>15000</v>
      </c>
      <c r="CC41" s="91">
        <v>0</v>
      </c>
      <c r="CD41" s="91">
        <v>15000</v>
      </c>
      <c r="CE41" s="91">
        <v>0</v>
      </c>
      <c r="CF41" s="91">
        <v>0</v>
      </c>
      <c r="CG41" s="91">
        <f t="shared" si="21"/>
        <v>15000</v>
      </c>
      <c r="CH41" s="91">
        <v>0</v>
      </c>
      <c r="CI41" s="91">
        <v>15000</v>
      </c>
      <c r="CJ41" s="91">
        <v>0</v>
      </c>
      <c r="CK41" s="91">
        <v>0</v>
      </c>
      <c r="CL41" s="92">
        <f t="shared" si="31"/>
        <v>100</v>
      </c>
      <c r="CM41" s="92">
        <f t="shared" si="32"/>
      </c>
      <c r="CN41" s="92">
        <f t="shared" si="33"/>
        <v>100</v>
      </c>
      <c r="CO41" s="92">
        <f t="shared" si="34"/>
      </c>
      <c r="CP41" s="92">
        <f t="shared" si="22"/>
      </c>
    </row>
    <row r="42" spans="1:94" ht="12.75">
      <c r="A42" s="54" t="s">
        <v>72</v>
      </c>
      <c r="B42" s="55" t="s">
        <v>73</v>
      </c>
      <c r="C42" s="56">
        <v>257211.0337</v>
      </c>
      <c r="D42" s="56">
        <v>557433.22062</v>
      </c>
      <c r="E42" s="56">
        <v>297947.89393</v>
      </c>
      <c r="F42" s="57">
        <f t="shared" si="36"/>
        <v>53.44997085007065</v>
      </c>
      <c r="G42" s="57">
        <f t="shared" si="37"/>
        <v>115.83791318902507</v>
      </c>
      <c r="H42" s="56">
        <v>50828.087960000004</v>
      </c>
      <c r="I42" s="56">
        <v>109185.7</v>
      </c>
      <c r="J42" s="56">
        <v>53087.52675</v>
      </c>
      <c r="K42" s="58">
        <f t="shared" si="38"/>
        <v>48.62131831366195</v>
      </c>
      <c r="L42" s="59">
        <f t="shared" si="39"/>
        <v>104.44525631532333</v>
      </c>
      <c r="M42" s="60">
        <v>38832.00997</v>
      </c>
      <c r="N42" s="60">
        <v>2968.65676</v>
      </c>
      <c r="O42" s="60">
        <v>2645.49049</v>
      </c>
      <c r="P42" s="60">
        <v>251732.79657</v>
      </c>
      <c r="Q42" s="60">
        <v>573347.78001</v>
      </c>
      <c r="R42" s="60">
        <v>285443.42827</v>
      </c>
      <c r="S42" s="58">
        <f t="shared" si="40"/>
        <v>49.78538998878158</v>
      </c>
      <c r="T42" s="59">
        <f t="shared" si="41"/>
        <v>113.39143415531316</v>
      </c>
      <c r="U42" s="60">
        <f t="shared" si="42"/>
        <v>12504.465660000045</v>
      </c>
      <c r="V42" s="60">
        <v>228634.35619</v>
      </c>
      <c r="W42" s="60">
        <v>115909.94599</v>
      </c>
      <c r="X42" s="59">
        <f t="shared" si="7"/>
        <v>50.696644162120755</v>
      </c>
      <c r="Y42" s="60">
        <v>74466.71741</v>
      </c>
      <c r="Z42" s="60">
        <v>27720.547690000003</v>
      </c>
      <c r="AA42" s="59">
        <f t="shared" si="8"/>
        <v>37.225419159241014</v>
      </c>
      <c r="AB42" s="59">
        <v>0</v>
      </c>
      <c r="AC42" s="59">
        <v>0</v>
      </c>
      <c r="AD42" s="59">
        <f t="shared" si="9"/>
        <v>0</v>
      </c>
      <c r="AE42" s="60">
        <v>11722.380009999999</v>
      </c>
      <c r="AF42" s="60">
        <v>2756.6529100000002</v>
      </c>
      <c r="AG42" s="59">
        <f t="shared" si="10"/>
        <v>23.516153781470873</v>
      </c>
      <c r="AH42" s="60">
        <v>52886.35425</v>
      </c>
      <c r="AI42" s="60">
        <v>24448.45899</v>
      </c>
      <c r="AJ42" s="59">
        <f t="shared" si="11"/>
        <v>46.22829335981314</v>
      </c>
      <c r="AK42" s="60">
        <v>5287.8</v>
      </c>
      <c r="AL42" s="60">
        <v>2379.51</v>
      </c>
      <c r="AM42" s="59">
        <f t="shared" si="12"/>
        <v>45</v>
      </c>
      <c r="AN42" s="60">
        <v>0</v>
      </c>
      <c r="AO42" s="60">
        <v>0</v>
      </c>
      <c r="AP42" s="59">
        <f t="shared" si="23"/>
        <v>0</v>
      </c>
      <c r="AQ42" s="60">
        <v>206650.1399</v>
      </c>
      <c r="AR42" s="60">
        <v>447644.83881</v>
      </c>
      <c r="AS42" s="60">
        <v>246158.13337</v>
      </c>
      <c r="AT42" s="59">
        <f t="shared" si="43"/>
        <v>54.98960605116688</v>
      </c>
      <c r="AU42" s="59">
        <f t="shared" si="24"/>
        <v>119.11829989039364</v>
      </c>
      <c r="AV42" s="63">
        <v>61877.68</v>
      </c>
      <c r="AW42" s="63">
        <v>164161.7</v>
      </c>
      <c r="AX42" s="63">
        <v>80439.233</v>
      </c>
      <c r="AY42" s="59">
        <f t="shared" si="44"/>
        <v>48.99999999999999</v>
      </c>
      <c r="AZ42" s="59">
        <f t="shared" si="25"/>
        <v>129.99717022357657</v>
      </c>
      <c r="BA42" s="56">
        <v>22171.2075</v>
      </c>
      <c r="BB42" s="56">
        <v>40990.392</v>
      </c>
      <c r="BC42" s="56">
        <v>10489.0677</v>
      </c>
      <c r="BD42" s="59">
        <f t="shared" si="45"/>
        <v>25.58908853567441</v>
      </c>
      <c r="BE42" s="61">
        <f t="shared" si="26"/>
        <v>47.309411090938546</v>
      </c>
      <c r="BF42" s="56">
        <v>122561.25240000001</v>
      </c>
      <c r="BG42" s="56">
        <v>241441.29679</v>
      </c>
      <c r="BH42" s="56">
        <v>154178.38265</v>
      </c>
      <c r="BI42" s="59">
        <f t="shared" si="46"/>
        <v>63.857502713838045</v>
      </c>
      <c r="BJ42" s="59">
        <f t="shared" si="27"/>
        <v>125.79700323786835</v>
      </c>
      <c r="BK42" s="62">
        <v>40</v>
      </c>
      <c r="BL42" s="62">
        <v>1051.45002</v>
      </c>
      <c r="BM42" s="62">
        <v>1051.45002</v>
      </c>
      <c r="BN42" s="61">
        <f t="shared" si="17"/>
        <v>100</v>
      </c>
      <c r="BO42" s="61">
        <f t="shared" si="28"/>
        <v>2628.62505</v>
      </c>
      <c r="BP42" s="62">
        <v>-1297.76619</v>
      </c>
      <c r="BQ42" s="62">
        <v>-1297.76619</v>
      </c>
      <c r="BR42" s="61">
        <f t="shared" si="29"/>
        <v>100</v>
      </c>
      <c r="BS42" s="62">
        <v>0</v>
      </c>
      <c r="BT42" s="62">
        <v>0</v>
      </c>
      <c r="BU42" s="62">
        <v>0</v>
      </c>
      <c r="BV42" s="62">
        <v>0</v>
      </c>
      <c r="BW42" s="62"/>
      <c r="BX42" s="62">
        <v>0</v>
      </c>
      <c r="BY42" s="61">
        <f t="shared" si="35"/>
        <v>0</v>
      </c>
      <c r="BZ42" s="61">
        <f t="shared" si="35"/>
        <v>0</v>
      </c>
      <c r="CA42" s="61">
        <f t="shared" si="35"/>
        <v>0</v>
      </c>
      <c r="CB42" s="89">
        <f t="shared" si="30"/>
        <v>0</v>
      </c>
      <c r="CC42" s="89">
        <v>0</v>
      </c>
      <c r="CD42" s="89">
        <v>0</v>
      </c>
      <c r="CE42" s="89">
        <v>0</v>
      </c>
      <c r="CF42" s="89">
        <v>0</v>
      </c>
      <c r="CG42" s="89">
        <f t="shared" si="21"/>
        <v>0</v>
      </c>
      <c r="CH42" s="89">
        <v>0</v>
      </c>
      <c r="CI42" s="89">
        <v>0</v>
      </c>
      <c r="CJ42" s="89">
        <v>0</v>
      </c>
      <c r="CK42" s="89">
        <v>0</v>
      </c>
      <c r="CL42" s="90">
        <f t="shared" si="31"/>
      </c>
      <c r="CM42" s="90">
        <f t="shared" si="32"/>
      </c>
      <c r="CN42" s="90">
        <f t="shared" si="33"/>
      </c>
      <c r="CO42" s="90">
        <f t="shared" si="34"/>
      </c>
      <c r="CP42" s="90">
        <f t="shared" si="22"/>
      </c>
    </row>
    <row r="43" spans="1:94" ht="12.75">
      <c r="A43" s="13" t="s">
        <v>74</v>
      </c>
      <c r="B43" s="14" t="s">
        <v>75</v>
      </c>
      <c r="C43" s="46">
        <v>341216.92295</v>
      </c>
      <c r="D43" s="46">
        <v>669440.5246900001</v>
      </c>
      <c r="E43" s="46">
        <v>336745.79013</v>
      </c>
      <c r="F43" s="43">
        <f t="shared" si="36"/>
        <v>50.302570237428924</v>
      </c>
      <c r="G43" s="43">
        <f t="shared" si="37"/>
        <v>98.6896509172685</v>
      </c>
      <c r="H43" s="46">
        <v>96563.40879999999</v>
      </c>
      <c r="I43" s="46">
        <v>225966.5</v>
      </c>
      <c r="J43" s="46">
        <v>98556.47576</v>
      </c>
      <c r="K43" s="42">
        <f t="shared" si="38"/>
        <v>43.615525203957226</v>
      </c>
      <c r="L43" s="44">
        <f t="shared" si="39"/>
        <v>102.06399813839215</v>
      </c>
      <c r="M43" s="47">
        <v>76567.43842</v>
      </c>
      <c r="N43" s="47">
        <v>4210.83213</v>
      </c>
      <c r="O43" s="47">
        <v>3831.8252599999996</v>
      </c>
      <c r="P43" s="47">
        <v>355745.21945</v>
      </c>
      <c r="Q43" s="47">
        <v>693006.8416599999</v>
      </c>
      <c r="R43" s="47">
        <v>342697.92735</v>
      </c>
      <c r="S43" s="42">
        <f t="shared" si="40"/>
        <v>49.450872162981184</v>
      </c>
      <c r="T43" s="44">
        <f t="shared" si="41"/>
        <v>96.33240550071994</v>
      </c>
      <c r="U43" s="47">
        <f t="shared" si="42"/>
        <v>-5952.137220000033</v>
      </c>
      <c r="V43" s="47">
        <v>365162.187</v>
      </c>
      <c r="W43" s="47">
        <v>205498.05245</v>
      </c>
      <c r="X43" s="44">
        <f t="shared" si="7"/>
        <v>56.27583023814018</v>
      </c>
      <c r="Y43" s="47">
        <v>86360.64959999999</v>
      </c>
      <c r="Z43" s="47">
        <v>41847.182420000005</v>
      </c>
      <c r="AA43" s="44">
        <f t="shared" si="8"/>
        <v>48.456308068345066</v>
      </c>
      <c r="AB43" s="44">
        <v>0</v>
      </c>
      <c r="AC43" s="44">
        <v>0</v>
      </c>
      <c r="AD43" s="44">
        <f t="shared" si="9"/>
        <v>0</v>
      </c>
      <c r="AE43" s="47">
        <v>26066.31959</v>
      </c>
      <c r="AF43" s="47">
        <v>9493.29379</v>
      </c>
      <c r="AG43" s="44">
        <f t="shared" si="10"/>
        <v>36.41977056723412</v>
      </c>
      <c r="AH43" s="47">
        <v>1227.961</v>
      </c>
      <c r="AI43" s="47">
        <v>526.9228499999999</v>
      </c>
      <c r="AJ43" s="44">
        <f t="shared" si="11"/>
        <v>42.910389662212395</v>
      </c>
      <c r="AK43" s="47">
        <v>1874.9</v>
      </c>
      <c r="AL43" s="47">
        <v>862.455</v>
      </c>
      <c r="AM43" s="44">
        <f t="shared" si="12"/>
        <v>46.000053336177935</v>
      </c>
      <c r="AN43" s="47">
        <v>50</v>
      </c>
      <c r="AO43" s="47">
        <v>0</v>
      </c>
      <c r="AP43" s="44">
        <f t="shared" si="23"/>
        <v>0</v>
      </c>
      <c r="AQ43" s="47">
        <v>246101.49169999998</v>
      </c>
      <c r="AR43" s="47">
        <v>446017.79020000005</v>
      </c>
      <c r="AS43" s="47">
        <v>241820.82488</v>
      </c>
      <c r="AT43" s="44">
        <f t="shared" si="43"/>
        <v>54.2177532361578</v>
      </c>
      <c r="AU43" s="44">
        <f t="shared" si="24"/>
        <v>98.2606091533902</v>
      </c>
      <c r="AV43" s="48">
        <v>40781.6</v>
      </c>
      <c r="AW43" s="48">
        <v>116713.3</v>
      </c>
      <c r="AX43" s="48">
        <v>57189.517</v>
      </c>
      <c r="AY43" s="44">
        <f t="shared" si="44"/>
        <v>49</v>
      </c>
      <c r="AZ43" s="44">
        <f t="shared" si="25"/>
        <v>140.23362742020913</v>
      </c>
      <c r="BA43" s="46">
        <v>31473.27982</v>
      </c>
      <c r="BB43" s="46">
        <v>34053.793</v>
      </c>
      <c r="BC43" s="46">
        <v>10536.62306</v>
      </c>
      <c r="BD43" s="44">
        <f t="shared" si="45"/>
        <v>30.941114430336736</v>
      </c>
      <c r="BE43" s="45">
        <f t="shared" si="26"/>
        <v>33.47799504932562</v>
      </c>
      <c r="BF43" s="46">
        <v>173756.61187999998</v>
      </c>
      <c r="BG43" s="46">
        <v>293579.61685000005</v>
      </c>
      <c r="BH43" s="46">
        <v>172423.60447</v>
      </c>
      <c r="BI43" s="44">
        <f t="shared" si="46"/>
        <v>58.731463144492466</v>
      </c>
      <c r="BJ43" s="44">
        <f t="shared" si="27"/>
        <v>99.23283068449759</v>
      </c>
      <c r="BK43" s="49">
        <v>90</v>
      </c>
      <c r="BL43" s="49">
        <v>1671.0803500000002</v>
      </c>
      <c r="BM43" s="49">
        <v>1671.0803500000002</v>
      </c>
      <c r="BN43" s="45">
        <f t="shared" si="17"/>
        <v>100</v>
      </c>
      <c r="BO43" s="45">
        <f t="shared" si="28"/>
        <v>1856.7559444444446</v>
      </c>
      <c r="BP43" s="49">
        <v>-3631.5105099999996</v>
      </c>
      <c r="BQ43" s="49">
        <v>-3631.5105099999996</v>
      </c>
      <c r="BR43" s="45">
        <f t="shared" si="29"/>
        <v>100</v>
      </c>
      <c r="BS43" s="49">
        <v>0</v>
      </c>
      <c r="BT43" s="49">
        <v>0</v>
      </c>
      <c r="BU43" s="49">
        <v>0</v>
      </c>
      <c r="BV43" s="49">
        <v>0</v>
      </c>
      <c r="BW43" s="49"/>
      <c r="BX43" s="49">
        <v>0</v>
      </c>
      <c r="BY43" s="45">
        <f t="shared" si="35"/>
        <v>0</v>
      </c>
      <c r="BZ43" s="45">
        <f t="shared" si="35"/>
        <v>0</v>
      </c>
      <c r="CA43" s="45">
        <f t="shared" si="35"/>
        <v>0</v>
      </c>
      <c r="CB43" s="91">
        <f t="shared" si="30"/>
        <v>0</v>
      </c>
      <c r="CC43" s="91">
        <v>0</v>
      </c>
      <c r="CD43" s="91">
        <v>0</v>
      </c>
      <c r="CE43" s="91">
        <v>0</v>
      </c>
      <c r="CF43" s="91">
        <v>0</v>
      </c>
      <c r="CG43" s="91">
        <f t="shared" si="21"/>
        <v>0</v>
      </c>
      <c r="CH43" s="91">
        <v>0</v>
      </c>
      <c r="CI43" s="91">
        <v>0</v>
      </c>
      <c r="CJ43" s="91">
        <v>0</v>
      </c>
      <c r="CK43" s="91">
        <v>0</v>
      </c>
      <c r="CL43" s="92">
        <f t="shared" si="31"/>
      </c>
      <c r="CM43" s="92">
        <f t="shared" si="32"/>
      </c>
      <c r="CN43" s="92">
        <f t="shared" si="33"/>
      </c>
      <c r="CO43" s="92">
        <f t="shared" si="34"/>
      </c>
      <c r="CP43" s="92">
        <f t="shared" si="22"/>
      </c>
    </row>
    <row r="44" spans="1:94" ht="12.75">
      <c r="A44" s="54" t="s">
        <v>76</v>
      </c>
      <c r="B44" s="55" t="s">
        <v>113</v>
      </c>
      <c r="C44" s="56">
        <v>487632.21282</v>
      </c>
      <c r="D44" s="56">
        <v>991797.46158</v>
      </c>
      <c r="E44" s="56">
        <v>475255.07255000004</v>
      </c>
      <c r="F44" s="57">
        <f t="shared" si="36"/>
        <v>47.91856109339973</v>
      </c>
      <c r="G44" s="57">
        <f t="shared" si="37"/>
        <v>97.46178780962349</v>
      </c>
      <c r="H44" s="56">
        <v>176203.68377</v>
      </c>
      <c r="I44" s="56">
        <v>401625.08448</v>
      </c>
      <c r="J44" s="56">
        <v>181894.86007</v>
      </c>
      <c r="K44" s="58">
        <f t="shared" si="38"/>
        <v>45.289715981138606</v>
      </c>
      <c r="L44" s="59">
        <f t="shared" si="39"/>
        <v>103.22988497075278</v>
      </c>
      <c r="M44" s="60">
        <v>143591.4285</v>
      </c>
      <c r="N44" s="60">
        <v>9125.03064</v>
      </c>
      <c r="O44" s="60">
        <v>9631.279849999999</v>
      </c>
      <c r="P44" s="60">
        <v>479834.13337</v>
      </c>
      <c r="Q44" s="60">
        <v>1016652.4535299999</v>
      </c>
      <c r="R44" s="60">
        <v>468897.28231</v>
      </c>
      <c r="S44" s="58">
        <f t="shared" si="40"/>
        <v>46.121688949050814</v>
      </c>
      <c r="T44" s="59">
        <f t="shared" si="41"/>
        <v>97.72070173849708</v>
      </c>
      <c r="U44" s="60">
        <f t="shared" si="42"/>
        <v>6357.79024000006</v>
      </c>
      <c r="V44" s="60">
        <v>574807.774</v>
      </c>
      <c r="W44" s="60">
        <v>305800.17027</v>
      </c>
      <c r="X44" s="59">
        <f t="shared" si="7"/>
        <v>53.20042353324192</v>
      </c>
      <c r="Y44" s="60">
        <v>84329.428</v>
      </c>
      <c r="Z44" s="60">
        <v>38517.89789</v>
      </c>
      <c r="AA44" s="59">
        <f t="shared" si="8"/>
        <v>45.675511862833936</v>
      </c>
      <c r="AB44" s="59">
        <v>0</v>
      </c>
      <c r="AC44" s="59">
        <v>0</v>
      </c>
      <c r="AD44" s="59">
        <f t="shared" si="9"/>
        <v>0</v>
      </c>
      <c r="AE44" s="60">
        <v>25097.62112</v>
      </c>
      <c r="AF44" s="60">
        <v>5753.79617</v>
      </c>
      <c r="AG44" s="59">
        <f t="shared" si="10"/>
        <v>22.92566352200953</v>
      </c>
      <c r="AH44" s="60">
        <v>64083.3</v>
      </c>
      <c r="AI44" s="60">
        <v>27378.024</v>
      </c>
      <c r="AJ44" s="59">
        <f t="shared" si="11"/>
        <v>42.72255642265614</v>
      </c>
      <c r="AK44" s="60">
        <v>3838.375</v>
      </c>
      <c r="AL44" s="60">
        <v>1798.1345</v>
      </c>
      <c r="AM44" s="59">
        <f t="shared" si="12"/>
        <v>46.84624352753444</v>
      </c>
      <c r="AN44" s="60">
        <v>1400.8</v>
      </c>
      <c r="AO44" s="60">
        <v>100.78174</v>
      </c>
      <c r="AP44" s="59">
        <f t="shared" si="23"/>
        <v>7.194584523129641</v>
      </c>
      <c r="AQ44" s="60">
        <v>313193.03924</v>
      </c>
      <c r="AR44" s="60">
        <v>592260.67495</v>
      </c>
      <c r="AS44" s="60">
        <v>295754.45084999996</v>
      </c>
      <c r="AT44" s="59">
        <f t="shared" si="43"/>
        <v>49.936533583792006</v>
      </c>
      <c r="AU44" s="59">
        <f t="shared" si="24"/>
        <v>94.4320000111379</v>
      </c>
      <c r="AV44" s="63">
        <v>38920.93</v>
      </c>
      <c r="AW44" s="63">
        <v>110013.9</v>
      </c>
      <c r="AX44" s="63">
        <v>53906.811</v>
      </c>
      <c r="AY44" s="59">
        <f t="shared" si="44"/>
        <v>49.00000000000001</v>
      </c>
      <c r="AZ44" s="59">
        <f t="shared" si="25"/>
        <v>138.5033990708855</v>
      </c>
      <c r="BA44" s="56">
        <v>42811.55984</v>
      </c>
      <c r="BB44" s="56">
        <v>77186.28062</v>
      </c>
      <c r="BC44" s="56">
        <v>12735.046</v>
      </c>
      <c r="BD44" s="59">
        <f t="shared" si="45"/>
        <v>16.499105667102423</v>
      </c>
      <c r="BE44" s="61">
        <f t="shared" si="26"/>
        <v>29.746746083522286</v>
      </c>
      <c r="BF44" s="56">
        <v>230304.6494</v>
      </c>
      <c r="BG44" s="56">
        <v>401784.54027</v>
      </c>
      <c r="BH44" s="56">
        <v>225836.63979</v>
      </c>
      <c r="BI44" s="59">
        <f t="shared" si="46"/>
        <v>56.208394588362545</v>
      </c>
      <c r="BJ44" s="59">
        <f t="shared" si="27"/>
        <v>98.05995683472294</v>
      </c>
      <c r="BK44" s="62">
        <v>1155.9</v>
      </c>
      <c r="BL44" s="62">
        <v>3275.95406</v>
      </c>
      <c r="BM44" s="62">
        <v>3275.95406</v>
      </c>
      <c r="BN44" s="61">
        <f t="shared" si="17"/>
        <v>100</v>
      </c>
      <c r="BO44" s="61">
        <f t="shared" si="28"/>
        <v>283.41154598148626</v>
      </c>
      <c r="BP44" s="62">
        <v>-3693.69785</v>
      </c>
      <c r="BQ44" s="62">
        <v>-2949.67337</v>
      </c>
      <c r="BR44" s="61">
        <f t="shared" si="29"/>
        <v>79.85692089026719</v>
      </c>
      <c r="BS44" s="62">
        <v>0</v>
      </c>
      <c r="BT44" s="62">
        <v>0</v>
      </c>
      <c r="BU44" s="62">
        <v>0</v>
      </c>
      <c r="BV44" s="62">
        <v>0</v>
      </c>
      <c r="BW44" s="62"/>
      <c r="BX44" s="62">
        <v>0</v>
      </c>
      <c r="BY44" s="61">
        <f t="shared" si="35"/>
        <v>0</v>
      </c>
      <c r="BZ44" s="61">
        <f t="shared" si="35"/>
        <v>0</v>
      </c>
      <c r="CA44" s="61">
        <f t="shared" si="35"/>
        <v>0</v>
      </c>
      <c r="CB44" s="89">
        <f t="shared" si="30"/>
        <v>3700</v>
      </c>
      <c r="CC44" s="89">
        <v>0</v>
      </c>
      <c r="CD44" s="89">
        <v>0</v>
      </c>
      <c r="CE44" s="89">
        <v>3700</v>
      </c>
      <c r="CF44" s="89">
        <v>0</v>
      </c>
      <c r="CG44" s="89">
        <f t="shared" si="21"/>
        <v>0</v>
      </c>
      <c r="CH44" s="89">
        <v>0</v>
      </c>
      <c r="CI44" s="89">
        <v>0</v>
      </c>
      <c r="CJ44" s="89">
        <v>0</v>
      </c>
      <c r="CK44" s="89">
        <v>0</v>
      </c>
      <c r="CL44" s="90">
        <f t="shared" si="31"/>
        <v>0</v>
      </c>
      <c r="CM44" s="90">
        <f t="shared" si="32"/>
      </c>
      <c r="CN44" s="90">
        <f t="shared" si="33"/>
      </c>
      <c r="CO44" s="90">
        <f t="shared" si="34"/>
        <v>0</v>
      </c>
      <c r="CP44" s="90">
        <f t="shared" si="22"/>
      </c>
    </row>
    <row r="45" spans="1:94" ht="12.75">
      <c r="A45" s="13" t="s">
        <v>77</v>
      </c>
      <c r="B45" s="14" t="s">
        <v>78</v>
      </c>
      <c r="C45" s="46">
        <v>245651.33375999998</v>
      </c>
      <c r="D45" s="46">
        <v>524551.6865899999</v>
      </c>
      <c r="E45" s="46">
        <v>278916.73613</v>
      </c>
      <c r="F45" s="43">
        <f t="shared" si="36"/>
        <v>53.172402884295145</v>
      </c>
      <c r="G45" s="43">
        <f t="shared" si="37"/>
        <v>113.54171453532595</v>
      </c>
      <c r="H45" s="46">
        <v>78944.26101</v>
      </c>
      <c r="I45" s="46">
        <v>176549.2</v>
      </c>
      <c r="J45" s="46">
        <v>88873.55929</v>
      </c>
      <c r="K45" s="42">
        <f t="shared" si="38"/>
        <v>50.33925913569701</v>
      </c>
      <c r="L45" s="44">
        <f t="shared" si="39"/>
        <v>112.57760621603924</v>
      </c>
      <c r="M45" s="47">
        <v>56095.574740000004</v>
      </c>
      <c r="N45" s="47">
        <v>2626.22802</v>
      </c>
      <c r="O45" s="47">
        <v>4400.52962</v>
      </c>
      <c r="P45" s="47">
        <v>231228.12321000002</v>
      </c>
      <c r="Q45" s="47">
        <v>569245.5129099999</v>
      </c>
      <c r="R45" s="47">
        <v>272271.17686</v>
      </c>
      <c r="S45" s="42">
        <f t="shared" si="40"/>
        <v>47.83018410951396</v>
      </c>
      <c r="T45" s="44">
        <f t="shared" si="41"/>
        <v>117.75002671830057</v>
      </c>
      <c r="U45" s="47">
        <f t="shared" si="42"/>
        <v>6645.559269999969</v>
      </c>
      <c r="V45" s="47">
        <v>217568.97</v>
      </c>
      <c r="W45" s="47">
        <v>113739.88228</v>
      </c>
      <c r="X45" s="44">
        <f t="shared" si="7"/>
        <v>52.277621335432165</v>
      </c>
      <c r="Y45" s="47">
        <v>47445.945</v>
      </c>
      <c r="Z45" s="47">
        <v>21005.37584</v>
      </c>
      <c r="AA45" s="44">
        <f t="shared" si="8"/>
        <v>44.27222566649268</v>
      </c>
      <c r="AB45" s="44">
        <v>0</v>
      </c>
      <c r="AC45" s="44">
        <v>0</v>
      </c>
      <c r="AD45" s="44">
        <f t="shared" si="9"/>
        <v>0</v>
      </c>
      <c r="AE45" s="47">
        <v>18646.32405</v>
      </c>
      <c r="AF45" s="47">
        <v>4340.668070000001</v>
      </c>
      <c r="AG45" s="44">
        <f t="shared" si="10"/>
        <v>23.278947948992666</v>
      </c>
      <c r="AH45" s="47">
        <v>45622.2</v>
      </c>
      <c r="AI45" s="47">
        <v>21287.5919</v>
      </c>
      <c r="AJ45" s="44">
        <f t="shared" si="11"/>
        <v>46.6605992258155</v>
      </c>
      <c r="AK45" s="47">
        <v>2290.2</v>
      </c>
      <c r="AL45" s="47">
        <v>1455.72</v>
      </c>
      <c r="AM45" s="44">
        <f t="shared" si="12"/>
        <v>63.56300759758974</v>
      </c>
      <c r="AN45" s="47">
        <v>8</v>
      </c>
      <c r="AO45" s="47">
        <v>3.05636</v>
      </c>
      <c r="AP45" s="44">
        <f t="shared" si="23"/>
        <v>38.2045</v>
      </c>
      <c r="AQ45" s="47">
        <v>169558.03883</v>
      </c>
      <c r="AR45" s="47">
        <v>359262.50691000005</v>
      </c>
      <c r="AS45" s="47">
        <v>201103.19716</v>
      </c>
      <c r="AT45" s="44">
        <f t="shared" si="43"/>
        <v>55.976672570060025</v>
      </c>
      <c r="AU45" s="44">
        <f t="shared" si="24"/>
        <v>118.60434252936092</v>
      </c>
      <c r="AV45" s="48">
        <v>57468.4925</v>
      </c>
      <c r="AW45" s="48">
        <v>132175</v>
      </c>
      <c r="AX45" s="48">
        <v>64765.75</v>
      </c>
      <c r="AY45" s="44">
        <f t="shared" si="44"/>
        <v>49</v>
      </c>
      <c r="AZ45" s="44">
        <f t="shared" si="25"/>
        <v>112.69784047319493</v>
      </c>
      <c r="BA45" s="46">
        <v>16792.30513</v>
      </c>
      <c r="BB45" s="46">
        <v>71272.6</v>
      </c>
      <c r="BC45" s="46">
        <v>46058.22962</v>
      </c>
      <c r="BD45" s="44">
        <f t="shared" si="45"/>
        <v>64.62263144602554</v>
      </c>
      <c r="BE45" s="45">
        <f t="shared" si="26"/>
        <v>274.281757408728</v>
      </c>
      <c r="BF45" s="46">
        <v>94737.4162</v>
      </c>
      <c r="BG45" s="46">
        <v>153417.19555</v>
      </c>
      <c r="BH45" s="46">
        <v>87881.50618000001</v>
      </c>
      <c r="BI45" s="44">
        <f t="shared" si="46"/>
        <v>57.28269628769134</v>
      </c>
      <c r="BJ45" s="44">
        <f t="shared" si="27"/>
        <v>92.76324994390126</v>
      </c>
      <c r="BK45" s="49">
        <v>559.825</v>
      </c>
      <c r="BL45" s="49">
        <v>2397.71136</v>
      </c>
      <c r="BM45" s="49">
        <v>2397.71136</v>
      </c>
      <c r="BN45" s="45">
        <f t="shared" si="17"/>
        <v>100</v>
      </c>
      <c r="BO45" s="45">
        <f t="shared" si="28"/>
        <v>428.29658554012406</v>
      </c>
      <c r="BP45" s="49">
        <v>-11260.02032</v>
      </c>
      <c r="BQ45" s="49">
        <v>-11260.02032</v>
      </c>
      <c r="BR45" s="45">
        <f t="shared" si="29"/>
        <v>100</v>
      </c>
      <c r="BS45" s="49">
        <v>0</v>
      </c>
      <c r="BT45" s="49">
        <v>0</v>
      </c>
      <c r="BU45" s="49">
        <v>0</v>
      </c>
      <c r="BV45" s="49">
        <v>0</v>
      </c>
      <c r="BW45" s="49"/>
      <c r="BX45" s="49">
        <v>0</v>
      </c>
      <c r="BY45" s="45">
        <f t="shared" si="35"/>
        <v>0</v>
      </c>
      <c r="BZ45" s="45">
        <f t="shared" si="35"/>
        <v>0</v>
      </c>
      <c r="CA45" s="45">
        <f t="shared" si="35"/>
        <v>0</v>
      </c>
      <c r="CB45" s="91">
        <f t="shared" si="30"/>
        <v>7668</v>
      </c>
      <c r="CC45" s="91">
        <v>0</v>
      </c>
      <c r="CD45" s="91">
        <v>7668</v>
      </c>
      <c r="CE45" s="91">
        <v>0</v>
      </c>
      <c r="CF45" s="91">
        <v>0</v>
      </c>
      <c r="CG45" s="91">
        <f t="shared" si="21"/>
        <v>5668</v>
      </c>
      <c r="CH45" s="91">
        <v>0</v>
      </c>
      <c r="CI45" s="91">
        <v>5668</v>
      </c>
      <c r="CJ45" s="91">
        <v>0</v>
      </c>
      <c r="CK45" s="91">
        <v>0</v>
      </c>
      <c r="CL45" s="92">
        <f t="shared" si="31"/>
        <v>73.91757955138237</v>
      </c>
      <c r="CM45" s="92">
        <f t="shared" si="32"/>
      </c>
      <c r="CN45" s="92">
        <f t="shared" si="33"/>
        <v>73.91757955138237</v>
      </c>
      <c r="CO45" s="92">
        <f t="shared" si="34"/>
      </c>
      <c r="CP45" s="92">
        <f t="shared" si="22"/>
      </c>
    </row>
    <row r="46" spans="1:94" ht="12.75">
      <c r="A46" s="54">
        <v>41</v>
      </c>
      <c r="B46" s="55" t="s">
        <v>79</v>
      </c>
      <c r="C46" s="56">
        <v>918145.33819</v>
      </c>
      <c r="D46" s="56">
        <v>2025581.86207</v>
      </c>
      <c r="E46" s="56">
        <v>1020448.62525</v>
      </c>
      <c r="F46" s="57">
        <f t="shared" si="36"/>
        <v>50.37804911064786</v>
      </c>
      <c r="G46" s="57">
        <f t="shared" si="37"/>
        <v>111.14238484962273</v>
      </c>
      <c r="H46" s="56">
        <v>266121.3587</v>
      </c>
      <c r="I46" s="56">
        <v>712383.2563400001</v>
      </c>
      <c r="J46" s="56">
        <v>321374.45642</v>
      </c>
      <c r="K46" s="58">
        <f t="shared" si="38"/>
        <v>45.11257859584184</v>
      </c>
      <c r="L46" s="59">
        <f t="shared" si="39"/>
        <v>120.76236871399982</v>
      </c>
      <c r="M46" s="60">
        <v>162605.2787</v>
      </c>
      <c r="N46" s="60">
        <v>32645.518519999998</v>
      </c>
      <c r="O46" s="60">
        <v>20790.75892</v>
      </c>
      <c r="P46" s="60">
        <v>959212.7577300001</v>
      </c>
      <c r="Q46" s="60">
        <v>2130917.22002</v>
      </c>
      <c r="R46" s="60">
        <v>1074853.69386</v>
      </c>
      <c r="S46" s="58">
        <f t="shared" si="40"/>
        <v>50.440893891218906</v>
      </c>
      <c r="T46" s="59">
        <f t="shared" si="41"/>
        <v>112.05581714776886</v>
      </c>
      <c r="U46" s="60">
        <f t="shared" si="42"/>
        <v>-54405.06860999996</v>
      </c>
      <c r="V46" s="60">
        <v>1300540.3744</v>
      </c>
      <c r="W46" s="60">
        <v>667768.67735</v>
      </c>
      <c r="X46" s="59">
        <f t="shared" si="7"/>
        <v>51.345478425310155</v>
      </c>
      <c r="Y46" s="60">
        <v>125865</v>
      </c>
      <c r="Z46" s="60">
        <v>58029.27086</v>
      </c>
      <c r="AA46" s="59">
        <f t="shared" si="8"/>
        <v>46.10437441703412</v>
      </c>
      <c r="AB46" s="59">
        <v>0</v>
      </c>
      <c r="AC46" s="59">
        <v>0</v>
      </c>
      <c r="AD46" s="59">
        <f t="shared" si="9"/>
        <v>0</v>
      </c>
      <c r="AE46" s="60">
        <v>73791.652</v>
      </c>
      <c r="AF46" s="60">
        <v>32609.034030000003</v>
      </c>
      <c r="AG46" s="59">
        <f t="shared" si="10"/>
        <v>44.19068166409935</v>
      </c>
      <c r="AH46" s="60">
        <v>81451.098</v>
      </c>
      <c r="AI46" s="60">
        <v>37519.63111</v>
      </c>
      <c r="AJ46" s="59">
        <f t="shared" si="11"/>
        <v>46.063996718620054</v>
      </c>
      <c r="AK46" s="60">
        <v>8153.3</v>
      </c>
      <c r="AL46" s="60">
        <v>3933.73156</v>
      </c>
      <c r="AM46" s="59">
        <f t="shared" si="12"/>
        <v>48.24710926863969</v>
      </c>
      <c r="AN46" s="60">
        <v>45872.242600000005</v>
      </c>
      <c r="AO46" s="60">
        <v>16540.0779</v>
      </c>
      <c r="AP46" s="59">
        <f t="shared" si="23"/>
        <v>36.056832983351896</v>
      </c>
      <c r="AQ46" s="60">
        <v>652422.2193</v>
      </c>
      <c r="AR46" s="60">
        <v>1313179.3287300002</v>
      </c>
      <c r="AS46" s="60">
        <v>700395.6238000002</v>
      </c>
      <c r="AT46" s="59">
        <f t="shared" si="43"/>
        <v>53.335870316917465</v>
      </c>
      <c r="AU46" s="59">
        <f t="shared" si="24"/>
        <v>107.3531224230027</v>
      </c>
      <c r="AV46" s="63">
        <v>80232.25</v>
      </c>
      <c r="AW46" s="63">
        <v>277894.9</v>
      </c>
      <c r="AX46" s="63">
        <v>136168.501</v>
      </c>
      <c r="AY46" s="59">
        <f t="shared" si="44"/>
        <v>48.99999999999999</v>
      </c>
      <c r="AZ46" s="59">
        <f t="shared" si="25"/>
        <v>169.71791393111872</v>
      </c>
      <c r="BA46" s="56">
        <v>69820.77075</v>
      </c>
      <c r="BB46" s="56">
        <v>68605.53533</v>
      </c>
      <c r="BC46" s="56">
        <v>12243.23166</v>
      </c>
      <c r="BD46" s="59">
        <f t="shared" si="45"/>
        <v>17.845836492797176</v>
      </c>
      <c r="BE46" s="61">
        <f t="shared" si="26"/>
        <v>17.535228454922205</v>
      </c>
      <c r="BF46" s="56">
        <v>500826.22055</v>
      </c>
      <c r="BG46" s="56">
        <v>931064.1592</v>
      </c>
      <c r="BH46" s="56">
        <v>516369.15694</v>
      </c>
      <c r="BI46" s="59">
        <f t="shared" si="46"/>
        <v>55.46010463808217</v>
      </c>
      <c r="BJ46" s="59">
        <f t="shared" si="27"/>
        <v>103.10345899480483</v>
      </c>
      <c r="BK46" s="62">
        <v>1542.978</v>
      </c>
      <c r="BL46" s="62">
        <v>35614.734200000006</v>
      </c>
      <c r="BM46" s="62">
        <v>35614.734200000006</v>
      </c>
      <c r="BN46" s="61">
        <f t="shared" si="17"/>
        <v>100</v>
      </c>
      <c r="BO46" s="61">
        <f t="shared" si="28"/>
        <v>2308.1815942936323</v>
      </c>
      <c r="BP46" s="62">
        <v>-2108.5220099999997</v>
      </c>
      <c r="BQ46" s="62">
        <v>-1692.16983</v>
      </c>
      <c r="BR46" s="61">
        <f t="shared" si="29"/>
        <v>80.25383761585681</v>
      </c>
      <c r="BS46" s="62">
        <v>112043.86873</v>
      </c>
      <c r="BT46" s="62">
        <v>0</v>
      </c>
      <c r="BU46" s="62">
        <v>1089.80496</v>
      </c>
      <c r="BV46" s="62">
        <v>109996.59082000001</v>
      </c>
      <c r="BW46" s="62"/>
      <c r="BX46" s="62">
        <v>27508.98461</v>
      </c>
      <c r="BY46" s="61">
        <f t="shared" si="35"/>
        <v>98.17278898595205</v>
      </c>
      <c r="BZ46" s="61">
        <f t="shared" si="35"/>
        <v>0</v>
      </c>
      <c r="CA46" s="61">
        <f t="shared" si="35"/>
        <v>2524.211727757231</v>
      </c>
      <c r="CB46" s="89">
        <f t="shared" si="30"/>
        <v>417200</v>
      </c>
      <c r="CC46" s="89">
        <v>0</v>
      </c>
      <c r="CD46" s="89">
        <v>63000</v>
      </c>
      <c r="CE46" s="89">
        <v>354200</v>
      </c>
      <c r="CF46" s="89">
        <v>0</v>
      </c>
      <c r="CG46" s="89">
        <f t="shared" si="21"/>
        <v>427800</v>
      </c>
      <c r="CH46" s="89">
        <v>0</v>
      </c>
      <c r="CI46" s="89">
        <v>63000</v>
      </c>
      <c r="CJ46" s="89">
        <v>364800</v>
      </c>
      <c r="CK46" s="89">
        <v>0</v>
      </c>
      <c r="CL46" s="90">
        <f t="shared" si="31"/>
        <v>102.54074784276126</v>
      </c>
      <c r="CM46" s="90">
        <f t="shared" si="32"/>
      </c>
      <c r="CN46" s="90">
        <f t="shared" si="33"/>
        <v>100</v>
      </c>
      <c r="CO46" s="90">
        <f t="shared" si="34"/>
        <v>102.99265951439864</v>
      </c>
      <c r="CP46" s="90">
        <f t="shared" si="22"/>
      </c>
    </row>
    <row r="47" spans="1:94" ht="12.75">
      <c r="A47" s="13">
        <v>42</v>
      </c>
      <c r="B47" s="14" t="s">
        <v>92</v>
      </c>
      <c r="C47" s="46">
        <v>780257.70447</v>
      </c>
      <c r="D47" s="46">
        <v>2117435.4349</v>
      </c>
      <c r="E47" s="46">
        <v>837118.07038</v>
      </c>
      <c r="F47" s="43">
        <f t="shared" si="36"/>
        <v>39.53452637008195</v>
      </c>
      <c r="G47" s="43">
        <f t="shared" si="37"/>
        <v>107.28738282034949</v>
      </c>
      <c r="H47" s="46">
        <v>267022.83461</v>
      </c>
      <c r="I47" s="46">
        <v>707299.45545</v>
      </c>
      <c r="J47" s="46">
        <v>254969.91186000002</v>
      </c>
      <c r="K47" s="42">
        <f t="shared" si="38"/>
        <v>36.04836818342839</v>
      </c>
      <c r="L47" s="44">
        <f t="shared" si="39"/>
        <v>95.4861827575144</v>
      </c>
      <c r="M47" s="47">
        <v>152973.29922999998</v>
      </c>
      <c r="N47" s="47">
        <v>12217.93436</v>
      </c>
      <c r="O47" s="47">
        <v>28459.33643</v>
      </c>
      <c r="P47" s="47">
        <v>836902.21155</v>
      </c>
      <c r="Q47" s="47">
        <v>2145935.56441</v>
      </c>
      <c r="R47" s="47">
        <v>824012.1149500001</v>
      </c>
      <c r="S47" s="42">
        <f t="shared" si="40"/>
        <v>38.39873520044637</v>
      </c>
      <c r="T47" s="44">
        <f t="shared" si="41"/>
        <v>98.45978461735373</v>
      </c>
      <c r="U47" s="47">
        <f t="shared" si="42"/>
        <v>13105.955429999973</v>
      </c>
      <c r="V47" s="47">
        <v>1403752.81141</v>
      </c>
      <c r="W47" s="47">
        <v>560296.71787</v>
      </c>
      <c r="X47" s="44">
        <f t="shared" si="7"/>
        <v>39.914200941632295</v>
      </c>
      <c r="Y47" s="47">
        <v>144422.69746</v>
      </c>
      <c r="Z47" s="47">
        <v>66976.25552</v>
      </c>
      <c r="AA47" s="44">
        <f t="shared" si="8"/>
        <v>46.375158959034174</v>
      </c>
      <c r="AB47" s="44">
        <v>0</v>
      </c>
      <c r="AC47" s="44">
        <v>0</v>
      </c>
      <c r="AD47" s="44">
        <f t="shared" si="9"/>
        <v>0</v>
      </c>
      <c r="AE47" s="47">
        <v>48124.47559</v>
      </c>
      <c r="AF47" s="47">
        <v>19562.922160000002</v>
      </c>
      <c r="AG47" s="44">
        <f t="shared" si="10"/>
        <v>40.650670828431984</v>
      </c>
      <c r="AH47" s="47">
        <v>42986.701310000004</v>
      </c>
      <c r="AI47" s="47">
        <v>18709.80632</v>
      </c>
      <c r="AJ47" s="44">
        <f t="shared" si="11"/>
        <v>43.52463843427673</v>
      </c>
      <c r="AK47" s="47">
        <v>6076.52985</v>
      </c>
      <c r="AL47" s="47">
        <v>3349.29875</v>
      </c>
      <c r="AM47" s="44">
        <f t="shared" si="12"/>
        <v>55.11860934905142</v>
      </c>
      <c r="AN47" s="47">
        <v>12291</v>
      </c>
      <c r="AO47" s="47">
        <v>6457.17484</v>
      </c>
      <c r="AP47" s="44">
        <f t="shared" si="23"/>
        <v>52.53579725002033</v>
      </c>
      <c r="AQ47" s="47">
        <v>526385.52313</v>
      </c>
      <c r="AR47" s="47">
        <v>1430442.40867</v>
      </c>
      <c r="AS47" s="47">
        <v>604087.66861</v>
      </c>
      <c r="AT47" s="44">
        <f t="shared" si="43"/>
        <v>42.23082767601039</v>
      </c>
      <c r="AU47" s="44">
        <f t="shared" si="24"/>
        <v>114.76145183818251</v>
      </c>
      <c r="AV47" s="48">
        <v>47421.5775</v>
      </c>
      <c r="AW47" s="48">
        <v>225462.3</v>
      </c>
      <c r="AX47" s="48">
        <v>110476.527</v>
      </c>
      <c r="AY47" s="44">
        <f t="shared" si="44"/>
        <v>49.00000000000001</v>
      </c>
      <c r="AZ47" s="44">
        <f t="shared" si="25"/>
        <v>232.96679027600885</v>
      </c>
      <c r="BA47" s="46">
        <v>68706.34181999999</v>
      </c>
      <c r="BB47" s="46">
        <v>416761.53585000004</v>
      </c>
      <c r="BC47" s="46">
        <v>55682.21640999999</v>
      </c>
      <c r="BD47" s="44">
        <f t="shared" si="45"/>
        <v>13.360689895825947</v>
      </c>
      <c r="BE47" s="45">
        <f t="shared" si="26"/>
        <v>81.04377985350874</v>
      </c>
      <c r="BF47" s="46">
        <v>408682.50381</v>
      </c>
      <c r="BG47" s="46">
        <v>776560.5266900001</v>
      </c>
      <c r="BH47" s="46">
        <v>426376.87906999997</v>
      </c>
      <c r="BI47" s="44">
        <f t="shared" si="46"/>
        <v>54.905814088617454</v>
      </c>
      <c r="BJ47" s="44">
        <f t="shared" si="27"/>
        <v>104.32961408796355</v>
      </c>
      <c r="BK47" s="49">
        <v>1575.1</v>
      </c>
      <c r="BL47" s="49">
        <v>11658.04613</v>
      </c>
      <c r="BM47" s="49">
        <v>11552.04613</v>
      </c>
      <c r="BN47" s="45">
        <f t="shared" si="17"/>
        <v>99.09075672871779</v>
      </c>
      <c r="BO47" s="45">
        <f t="shared" si="28"/>
        <v>733.4166802107804</v>
      </c>
      <c r="BP47" s="49">
        <v>-22444.526</v>
      </c>
      <c r="BQ47" s="49">
        <v>-22140.51009</v>
      </c>
      <c r="BR47" s="45">
        <f t="shared" si="29"/>
        <v>98.64547859019164</v>
      </c>
      <c r="BS47" s="49">
        <v>41708.21849</v>
      </c>
      <c r="BT47" s="49">
        <v>248.62268000000003</v>
      </c>
      <c r="BU47" s="49">
        <v>16241.13854</v>
      </c>
      <c r="BV47" s="49">
        <v>89482.00075</v>
      </c>
      <c r="BW47" s="49"/>
      <c r="BX47" s="49">
        <v>56705.950950000006</v>
      </c>
      <c r="BY47" s="45">
        <f t="shared" si="35"/>
        <v>214.54285028130437</v>
      </c>
      <c r="BZ47" s="45">
        <f t="shared" si="35"/>
        <v>0</v>
      </c>
      <c r="CA47" s="45">
        <f t="shared" si="35"/>
        <v>349.15009689954906</v>
      </c>
      <c r="CB47" s="91">
        <f t="shared" si="30"/>
        <v>242000</v>
      </c>
      <c r="CC47" s="91">
        <v>0</v>
      </c>
      <c r="CD47" s="91">
        <v>125000</v>
      </c>
      <c r="CE47" s="91">
        <v>117000</v>
      </c>
      <c r="CF47" s="91">
        <v>0</v>
      </c>
      <c r="CG47" s="91">
        <f t="shared" si="21"/>
        <v>157000</v>
      </c>
      <c r="CH47" s="91">
        <v>0</v>
      </c>
      <c r="CI47" s="91">
        <v>125000</v>
      </c>
      <c r="CJ47" s="91">
        <v>32000</v>
      </c>
      <c r="CK47" s="91">
        <v>0</v>
      </c>
      <c r="CL47" s="92">
        <f t="shared" si="31"/>
        <v>64.87603305785123</v>
      </c>
      <c r="CM47" s="92">
        <f t="shared" si="32"/>
      </c>
      <c r="CN47" s="92">
        <f t="shared" si="33"/>
        <v>100</v>
      </c>
      <c r="CO47" s="92">
        <f t="shared" si="34"/>
        <v>27.350427350427353</v>
      </c>
      <c r="CP47" s="92">
        <f t="shared" si="22"/>
      </c>
    </row>
    <row r="48" spans="1:94" ht="12.75">
      <c r="A48" s="54">
        <v>43</v>
      </c>
      <c r="B48" s="55" t="s">
        <v>93</v>
      </c>
      <c r="C48" s="56">
        <v>823367.16119</v>
      </c>
      <c r="D48" s="56">
        <v>2351849.5949299997</v>
      </c>
      <c r="E48" s="56">
        <v>856849.77189</v>
      </c>
      <c r="F48" s="57">
        <f t="shared" si="36"/>
        <v>36.43301738925627</v>
      </c>
      <c r="G48" s="57">
        <f t="shared" si="37"/>
        <v>104.06654677016849</v>
      </c>
      <c r="H48" s="56">
        <v>256483.67294999998</v>
      </c>
      <c r="I48" s="56">
        <v>657232.29527</v>
      </c>
      <c r="J48" s="56">
        <v>328230.57987</v>
      </c>
      <c r="K48" s="58">
        <f t="shared" si="38"/>
        <v>49.9413346289014</v>
      </c>
      <c r="L48" s="59">
        <f t="shared" si="39"/>
        <v>127.97328426203048</v>
      </c>
      <c r="M48" s="60">
        <v>204606.28703</v>
      </c>
      <c r="N48" s="60">
        <v>11546.47449</v>
      </c>
      <c r="O48" s="60">
        <v>34506.99183</v>
      </c>
      <c r="P48" s="60">
        <v>721437.3237599999</v>
      </c>
      <c r="Q48" s="60">
        <v>2428516.50212</v>
      </c>
      <c r="R48" s="60">
        <v>828732.2329500001</v>
      </c>
      <c r="S48" s="58">
        <f t="shared" si="40"/>
        <v>34.12504021391452</v>
      </c>
      <c r="T48" s="59">
        <f t="shared" si="41"/>
        <v>114.87238123899644</v>
      </c>
      <c r="U48" s="60">
        <f t="shared" si="42"/>
        <v>28117.538939999882</v>
      </c>
      <c r="V48" s="60">
        <v>1699131.27573</v>
      </c>
      <c r="W48" s="60">
        <v>495749.84158999997</v>
      </c>
      <c r="X48" s="59">
        <f t="shared" si="7"/>
        <v>29.176665080042756</v>
      </c>
      <c r="Y48" s="60">
        <v>93865.41193999999</v>
      </c>
      <c r="Z48" s="60">
        <v>47601.293869999994</v>
      </c>
      <c r="AA48" s="59">
        <f t="shared" si="8"/>
        <v>50.712283562370516</v>
      </c>
      <c r="AB48" s="59">
        <v>0</v>
      </c>
      <c r="AC48" s="59">
        <v>0</v>
      </c>
      <c r="AD48" s="59">
        <f t="shared" si="9"/>
        <v>0</v>
      </c>
      <c r="AE48" s="60">
        <v>46926.26632</v>
      </c>
      <c r="AF48" s="60">
        <v>14484.99133</v>
      </c>
      <c r="AG48" s="59">
        <f t="shared" si="10"/>
        <v>30.867555563069565</v>
      </c>
      <c r="AH48" s="60">
        <v>71047.624</v>
      </c>
      <c r="AI48" s="60">
        <v>33466.946710000004</v>
      </c>
      <c r="AJ48" s="59">
        <f t="shared" si="11"/>
        <v>47.104948520164456</v>
      </c>
      <c r="AK48" s="60">
        <v>4899.5</v>
      </c>
      <c r="AL48" s="60">
        <v>2411.92</v>
      </c>
      <c r="AM48" s="59">
        <f t="shared" si="12"/>
        <v>49.22788039595877</v>
      </c>
      <c r="AN48" s="60">
        <v>9.7</v>
      </c>
      <c r="AO48" s="60">
        <v>5.726229999999999</v>
      </c>
      <c r="AP48" s="59">
        <f t="shared" si="23"/>
        <v>59.033298969072156</v>
      </c>
      <c r="AQ48" s="60">
        <v>565639.57618</v>
      </c>
      <c r="AR48" s="60">
        <v>1704936.7895499999</v>
      </c>
      <c r="AS48" s="60">
        <v>543615.55131</v>
      </c>
      <c r="AT48" s="59">
        <f t="shared" si="43"/>
        <v>31.884792130826245</v>
      </c>
      <c r="AU48" s="59">
        <f t="shared" si="24"/>
        <v>96.10635008626211</v>
      </c>
      <c r="AV48" s="63">
        <v>57156.9875</v>
      </c>
      <c r="AW48" s="63">
        <v>126681.2</v>
      </c>
      <c r="AX48" s="63">
        <v>62073.788</v>
      </c>
      <c r="AY48" s="59">
        <f t="shared" si="44"/>
        <v>49</v>
      </c>
      <c r="AZ48" s="59">
        <f t="shared" si="25"/>
        <v>108.6022736940081</v>
      </c>
      <c r="BA48" s="56">
        <v>85772.49919</v>
      </c>
      <c r="BB48" s="56">
        <v>732581.85411</v>
      </c>
      <c r="BC48" s="56">
        <v>8675.4414</v>
      </c>
      <c r="BD48" s="59">
        <f t="shared" si="45"/>
        <v>1.1842282676438431</v>
      </c>
      <c r="BE48" s="61">
        <f t="shared" si="26"/>
        <v>10.114478978608854</v>
      </c>
      <c r="BF48" s="56">
        <v>421813.08482</v>
      </c>
      <c r="BG48" s="56">
        <v>796429.2342300001</v>
      </c>
      <c r="BH48" s="56">
        <v>453143.3207</v>
      </c>
      <c r="BI48" s="59">
        <f t="shared" si="46"/>
        <v>56.8968718404851</v>
      </c>
      <c r="BJ48" s="59">
        <f t="shared" si="27"/>
        <v>107.42751635914034</v>
      </c>
      <c r="BK48" s="62">
        <v>897.00467</v>
      </c>
      <c r="BL48" s="62">
        <v>49244.50121</v>
      </c>
      <c r="BM48" s="62">
        <v>19723.001210000002</v>
      </c>
      <c r="BN48" s="61">
        <f t="shared" si="17"/>
        <v>40.05117470048592</v>
      </c>
      <c r="BO48" s="61">
        <f t="shared" si="28"/>
        <v>2198.762377680821</v>
      </c>
      <c r="BP48" s="62">
        <v>-15704.45229</v>
      </c>
      <c r="BQ48" s="62">
        <v>-15704.45229</v>
      </c>
      <c r="BR48" s="61">
        <f t="shared" si="29"/>
        <v>100</v>
      </c>
      <c r="BS48" s="62">
        <v>0</v>
      </c>
      <c r="BT48" s="62">
        <v>0</v>
      </c>
      <c r="BU48" s="62">
        <v>0</v>
      </c>
      <c r="BV48" s="62">
        <v>0</v>
      </c>
      <c r="BW48" s="62"/>
      <c r="BX48" s="62">
        <v>0</v>
      </c>
      <c r="BY48" s="61">
        <f t="shared" si="35"/>
        <v>0</v>
      </c>
      <c r="BZ48" s="61">
        <f t="shared" si="35"/>
        <v>0</v>
      </c>
      <c r="CA48" s="61">
        <f t="shared" si="35"/>
        <v>0</v>
      </c>
      <c r="CB48" s="89">
        <f t="shared" si="30"/>
        <v>12811.8</v>
      </c>
      <c r="CC48" s="89">
        <v>0</v>
      </c>
      <c r="CD48" s="89">
        <v>12811.8</v>
      </c>
      <c r="CE48" s="89">
        <v>0</v>
      </c>
      <c r="CF48" s="89">
        <v>0</v>
      </c>
      <c r="CG48" s="89">
        <f t="shared" si="21"/>
        <v>9317.7</v>
      </c>
      <c r="CH48" s="89">
        <v>0</v>
      </c>
      <c r="CI48" s="89">
        <v>9317.7</v>
      </c>
      <c r="CJ48" s="89">
        <v>0</v>
      </c>
      <c r="CK48" s="89">
        <v>0</v>
      </c>
      <c r="CL48" s="90">
        <f t="shared" si="31"/>
        <v>72.72748559921324</v>
      </c>
      <c r="CM48" s="90">
        <f t="shared" si="32"/>
      </c>
      <c r="CN48" s="90">
        <f t="shared" si="33"/>
        <v>72.72748559921324</v>
      </c>
      <c r="CO48" s="90">
        <f t="shared" si="34"/>
      </c>
      <c r="CP48" s="90">
        <f t="shared" si="22"/>
      </c>
    </row>
    <row r="49" spans="1:94" ht="12.75">
      <c r="A49" s="13">
        <v>44</v>
      </c>
      <c r="B49" s="14" t="s">
        <v>105</v>
      </c>
      <c r="C49" s="46">
        <v>1440810.75436</v>
      </c>
      <c r="D49" s="46">
        <v>2931970.14077</v>
      </c>
      <c r="E49" s="46">
        <v>1406572.0088499999</v>
      </c>
      <c r="F49" s="43">
        <f t="shared" si="36"/>
        <v>47.9736130082349</v>
      </c>
      <c r="G49" s="43">
        <f t="shared" si="37"/>
        <v>97.62364728286549</v>
      </c>
      <c r="H49" s="46">
        <v>477795.22912000003</v>
      </c>
      <c r="I49" s="46">
        <v>1117949.9</v>
      </c>
      <c r="J49" s="46">
        <v>615840.1500599999</v>
      </c>
      <c r="K49" s="42">
        <f t="shared" si="38"/>
        <v>55.08656068219157</v>
      </c>
      <c r="L49" s="44">
        <f t="shared" si="39"/>
        <v>128.89206767389663</v>
      </c>
      <c r="M49" s="47">
        <v>336907.08369</v>
      </c>
      <c r="N49" s="47">
        <v>33363.788329999996</v>
      </c>
      <c r="O49" s="47">
        <v>57656.647079999995</v>
      </c>
      <c r="P49" s="47">
        <v>1499171.7677200001</v>
      </c>
      <c r="Q49" s="47">
        <v>3157681.50941</v>
      </c>
      <c r="R49" s="47">
        <v>1403711.08157</v>
      </c>
      <c r="S49" s="42">
        <f t="shared" si="40"/>
        <v>44.453852530310364</v>
      </c>
      <c r="T49" s="44">
        <f t="shared" si="41"/>
        <v>93.6324383766124</v>
      </c>
      <c r="U49" s="47">
        <f t="shared" si="42"/>
        <v>2860.9272799999453</v>
      </c>
      <c r="V49" s="47">
        <v>1705218.51354</v>
      </c>
      <c r="W49" s="47">
        <v>842554.38336</v>
      </c>
      <c r="X49" s="44">
        <f t="shared" si="7"/>
        <v>49.41034692444628</v>
      </c>
      <c r="Y49" s="47">
        <v>156970.87264</v>
      </c>
      <c r="Z49" s="47">
        <v>68938.76341</v>
      </c>
      <c r="AA49" s="44">
        <f t="shared" si="8"/>
        <v>43.91818829223526</v>
      </c>
      <c r="AB49" s="44">
        <v>0</v>
      </c>
      <c r="AC49" s="44">
        <v>0</v>
      </c>
      <c r="AD49" s="44">
        <f t="shared" si="9"/>
        <v>0</v>
      </c>
      <c r="AE49" s="47">
        <v>102408.42726000001</v>
      </c>
      <c r="AF49" s="47">
        <v>35182.292270000005</v>
      </c>
      <c r="AG49" s="44">
        <f t="shared" si="10"/>
        <v>34.35487997552908</v>
      </c>
      <c r="AH49" s="47">
        <v>143177.62180000002</v>
      </c>
      <c r="AI49" s="47">
        <v>74857.14753</v>
      </c>
      <c r="AJ49" s="44">
        <f t="shared" si="11"/>
        <v>52.282714707026926</v>
      </c>
      <c r="AK49" s="47">
        <v>7746.166</v>
      </c>
      <c r="AL49" s="47">
        <v>4141.28413</v>
      </c>
      <c r="AM49" s="44">
        <f t="shared" si="12"/>
        <v>53.46237261117306</v>
      </c>
      <c r="AN49" s="47">
        <v>9744.1</v>
      </c>
      <c r="AO49" s="47">
        <v>596.94867</v>
      </c>
      <c r="AP49" s="44">
        <f t="shared" si="23"/>
        <v>6.126257632823965</v>
      </c>
      <c r="AQ49" s="47">
        <v>963107.83328</v>
      </c>
      <c r="AR49" s="47">
        <v>1880721.64899</v>
      </c>
      <c r="AS49" s="47">
        <v>857239.68941</v>
      </c>
      <c r="AT49" s="44">
        <f t="shared" si="43"/>
        <v>45.58035953222326</v>
      </c>
      <c r="AU49" s="44">
        <f t="shared" si="24"/>
        <v>89.00765415753591</v>
      </c>
      <c r="AV49" s="48">
        <v>53942.8525</v>
      </c>
      <c r="AW49" s="48">
        <v>167521.8</v>
      </c>
      <c r="AX49" s="48">
        <v>82085.682</v>
      </c>
      <c r="AY49" s="44">
        <f t="shared" si="44"/>
        <v>49.00000000000001</v>
      </c>
      <c r="AZ49" s="44">
        <f t="shared" si="25"/>
        <v>152.17156341519018</v>
      </c>
      <c r="BA49" s="46">
        <v>246092.24764</v>
      </c>
      <c r="BB49" s="46">
        <v>416706.61224</v>
      </c>
      <c r="BC49" s="46">
        <v>53608.86985</v>
      </c>
      <c r="BD49" s="44">
        <f t="shared" si="45"/>
        <v>12.864895414504307</v>
      </c>
      <c r="BE49" s="45">
        <f t="shared" si="26"/>
        <v>21.784054704731133</v>
      </c>
      <c r="BF49" s="46">
        <v>659582.6846</v>
      </c>
      <c r="BG49" s="46">
        <v>1245751.8562</v>
      </c>
      <c r="BH49" s="46">
        <v>717271.65701</v>
      </c>
      <c r="BI49" s="44">
        <f t="shared" si="46"/>
        <v>57.57741025551763</v>
      </c>
      <c r="BJ49" s="44">
        <f t="shared" si="27"/>
        <v>108.7462836361426</v>
      </c>
      <c r="BK49" s="49">
        <v>3490.0485400000002</v>
      </c>
      <c r="BL49" s="49">
        <v>50741.380549999994</v>
      </c>
      <c r="BM49" s="49">
        <v>4273.48055</v>
      </c>
      <c r="BN49" s="45">
        <f t="shared" si="17"/>
        <v>8.422081748030012</v>
      </c>
      <c r="BO49" s="45">
        <f t="shared" si="28"/>
        <v>122.44759638787144</v>
      </c>
      <c r="BP49" s="49">
        <v>-66701.40822</v>
      </c>
      <c r="BQ49" s="49">
        <v>-66507.83062</v>
      </c>
      <c r="BR49" s="45">
        <f t="shared" si="29"/>
        <v>99.70978483788299</v>
      </c>
      <c r="BS49" s="49">
        <v>0</v>
      </c>
      <c r="BT49" s="49">
        <v>0</v>
      </c>
      <c r="BU49" s="49">
        <v>0</v>
      </c>
      <c r="BV49" s="49">
        <v>0</v>
      </c>
      <c r="BW49" s="49"/>
      <c r="BX49" s="49">
        <v>0</v>
      </c>
      <c r="BY49" s="45">
        <f t="shared" si="35"/>
        <v>0</v>
      </c>
      <c r="BZ49" s="45">
        <f t="shared" si="35"/>
        <v>0</v>
      </c>
      <c r="CA49" s="45">
        <f t="shared" si="35"/>
        <v>0</v>
      </c>
      <c r="CB49" s="91">
        <f t="shared" si="30"/>
        <v>173146.25</v>
      </c>
      <c r="CC49" s="91">
        <v>0</v>
      </c>
      <c r="CD49" s="91">
        <v>50000</v>
      </c>
      <c r="CE49" s="91">
        <v>122200</v>
      </c>
      <c r="CF49" s="91">
        <v>946.25</v>
      </c>
      <c r="CG49" s="91">
        <f t="shared" si="21"/>
        <v>95646.25</v>
      </c>
      <c r="CH49" s="91">
        <v>0</v>
      </c>
      <c r="CI49" s="91">
        <v>50000</v>
      </c>
      <c r="CJ49" s="91">
        <v>45000</v>
      </c>
      <c r="CK49" s="91">
        <v>646.25</v>
      </c>
      <c r="CL49" s="92">
        <f t="shared" si="31"/>
        <v>55.240151028393626</v>
      </c>
      <c r="CM49" s="92">
        <f t="shared" si="32"/>
      </c>
      <c r="CN49" s="92">
        <f t="shared" si="33"/>
        <v>100</v>
      </c>
      <c r="CO49" s="92">
        <f t="shared" si="34"/>
        <v>36.824877250409166</v>
      </c>
      <c r="CP49" s="92">
        <f t="shared" si="22"/>
        <v>68.29590488771467</v>
      </c>
    </row>
    <row r="50" spans="1:94" ht="12.75">
      <c r="A50" s="54">
        <v>45</v>
      </c>
      <c r="B50" s="55" t="s">
        <v>107</v>
      </c>
      <c r="C50" s="56">
        <v>943760.6174600001</v>
      </c>
      <c r="D50" s="56">
        <v>2114777.53554</v>
      </c>
      <c r="E50" s="56">
        <v>983429.24775</v>
      </c>
      <c r="F50" s="57">
        <f t="shared" si="36"/>
        <v>46.50272812260062</v>
      </c>
      <c r="G50" s="57">
        <f t="shared" si="37"/>
        <v>104.2032512859842</v>
      </c>
      <c r="H50" s="56">
        <v>302359.46971</v>
      </c>
      <c r="I50" s="56">
        <v>762003.8</v>
      </c>
      <c r="J50" s="56">
        <v>358538.46258999995</v>
      </c>
      <c r="K50" s="58">
        <f t="shared" si="38"/>
        <v>47.05205703567357</v>
      </c>
      <c r="L50" s="59">
        <f t="shared" si="39"/>
        <v>118.58019956639114</v>
      </c>
      <c r="M50" s="60">
        <v>167026.51922999998</v>
      </c>
      <c r="N50" s="60">
        <v>25468.136329999998</v>
      </c>
      <c r="O50" s="60">
        <v>50099.48288</v>
      </c>
      <c r="P50" s="60">
        <v>857368.91961</v>
      </c>
      <c r="Q50" s="60">
        <v>2276820.9020100003</v>
      </c>
      <c r="R50" s="60">
        <v>910890.21899</v>
      </c>
      <c r="S50" s="58">
        <f t="shared" si="40"/>
        <v>40.007108955555395</v>
      </c>
      <c r="T50" s="59">
        <f t="shared" si="41"/>
        <v>106.24250519885253</v>
      </c>
      <c r="U50" s="60">
        <f t="shared" si="42"/>
        <v>72539.02876000002</v>
      </c>
      <c r="V50" s="60">
        <v>1456436.68587</v>
      </c>
      <c r="W50" s="60">
        <v>606163.92319</v>
      </c>
      <c r="X50" s="59">
        <f t="shared" si="7"/>
        <v>41.61965494764429</v>
      </c>
      <c r="Y50" s="60">
        <v>153799.24867</v>
      </c>
      <c r="Z50" s="60">
        <v>76813.28163</v>
      </c>
      <c r="AA50" s="59">
        <f t="shared" si="8"/>
        <v>49.94386012562047</v>
      </c>
      <c r="AB50" s="59">
        <v>0</v>
      </c>
      <c r="AC50" s="59">
        <v>0</v>
      </c>
      <c r="AD50" s="59">
        <f t="shared" si="9"/>
        <v>0</v>
      </c>
      <c r="AE50" s="60">
        <v>56844.41458</v>
      </c>
      <c r="AF50" s="60">
        <v>18874.235170000004</v>
      </c>
      <c r="AG50" s="59">
        <f t="shared" si="10"/>
        <v>33.203324037117746</v>
      </c>
      <c r="AH50" s="60">
        <v>54315.37820000001</v>
      </c>
      <c r="AI50" s="60">
        <v>22387.21357</v>
      </c>
      <c r="AJ50" s="59">
        <f t="shared" si="11"/>
        <v>41.21708126115929</v>
      </c>
      <c r="AK50" s="60">
        <v>6426</v>
      </c>
      <c r="AL50" s="60">
        <v>2972.022</v>
      </c>
      <c r="AM50" s="59">
        <f t="shared" si="12"/>
        <v>46.249953314659194</v>
      </c>
      <c r="AN50" s="60">
        <v>43347.465</v>
      </c>
      <c r="AO50" s="60">
        <v>17402.80125</v>
      </c>
      <c r="AP50" s="59">
        <f t="shared" si="23"/>
        <v>40.14721795149959</v>
      </c>
      <c r="AQ50" s="60">
        <v>641520.74478</v>
      </c>
      <c r="AR50" s="60">
        <v>1395683.37462</v>
      </c>
      <c r="AS50" s="60">
        <v>666780.84977</v>
      </c>
      <c r="AT50" s="59">
        <f t="shared" si="43"/>
        <v>47.77450687564026</v>
      </c>
      <c r="AU50" s="59">
        <f t="shared" si="24"/>
        <v>103.93753517645989</v>
      </c>
      <c r="AV50" s="63">
        <v>87322.005</v>
      </c>
      <c r="AW50" s="63">
        <v>299630.4</v>
      </c>
      <c r="AX50" s="63">
        <v>146818.896</v>
      </c>
      <c r="AY50" s="59">
        <f t="shared" si="44"/>
        <v>49</v>
      </c>
      <c r="AZ50" s="59">
        <f t="shared" si="25"/>
        <v>168.13504912078002</v>
      </c>
      <c r="BA50" s="56">
        <v>66670.23593</v>
      </c>
      <c r="BB50" s="56">
        <v>131664.7296</v>
      </c>
      <c r="BC50" s="56">
        <v>14340.9826</v>
      </c>
      <c r="BD50" s="59">
        <f t="shared" si="45"/>
        <v>10.892045761661596</v>
      </c>
      <c r="BE50" s="61">
        <f t="shared" si="26"/>
        <v>21.510322259932042</v>
      </c>
      <c r="BF50" s="56">
        <v>487119.606</v>
      </c>
      <c r="BG50" s="56">
        <v>917293.42325</v>
      </c>
      <c r="BH50" s="56">
        <v>503069.54939999996</v>
      </c>
      <c r="BI50" s="59">
        <f t="shared" si="46"/>
        <v>54.84281655673584</v>
      </c>
      <c r="BJ50" s="59">
        <f t="shared" si="27"/>
        <v>103.27433821253335</v>
      </c>
      <c r="BK50" s="62">
        <v>408.89784999999995</v>
      </c>
      <c r="BL50" s="62">
        <v>47094.82177</v>
      </c>
      <c r="BM50" s="62">
        <v>2551.42177</v>
      </c>
      <c r="BN50" s="61">
        <f t="shared" si="17"/>
        <v>5.417626979162469</v>
      </c>
      <c r="BO50" s="61">
        <f t="shared" si="28"/>
        <v>623.9753449425083</v>
      </c>
      <c r="BP50" s="62">
        <v>-48462.223399999995</v>
      </c>
      <c r="BQ50" s="62">
        <v>-48107.3875</v>
      </c>
      <c r="BR50" s="61">
        <f t="shared" si="29"/>
        <v>99.26780928503582</v>
      </c>
      <c r="BS50" s="62">
        <v>0</v>
      </c>
      <c r="BT50" s="62">
        <v>0</v>
      </c>
      <c r="BU50" s="62">
        <v>0</v>
      </c>
      <c r="BV50" s="62">
        <v>0</v>
      </c>
      <c r="BW50" s="62"/>
      <c r="BX50" s="62">
        <v>0</v>
      </c>
      <c r="BY50" s="61">
        <f t="shared" si="35"/>
        <v>0</v>
      </c>
      <c r="BZ50" s="61">
        <f t="shared" si="35"/>
        <v>0</v>
      </c>
      <c r="CA50" s="61">
        <f t="shared" si="35"/>
        <v>0</v>
      </c>
      <c r="CB50" s="89">
        <f t="shared" si="30"/>
        <v>430000</v>
      </c>
      <c r="CC50" s="89">
        <v>0</v>
      </c>
      <c r="CD50" s="89">
        <v>25000</v>
      </c>
      <c r="CE50" s="89">
        <v>405000</v>
      </c>
      <c r="CF50" s="89">
        <v>0</v>
      </c>
      <c r="CG50" s="89">
        <f t="shared" si="21"/>
        <v>403500</v>
      </c>
      <c r="CH50" s="89">
        <v>0</v>
      </c>
      <c r="CI50" s="89">
        <v>108500</v>
      </c>
      <c r="CJ50" s="89">
        <v>295000</v>
      </c>
      <c r="CK50" s="89">
        <v>0</v>
      </c>
      <c r="CL50" s="90">
        <f t="shared" si="31"/>
        <v>93.83720930232559</v>
      </c>
      <c r="CM50" s="90">
        <f t="shared" si="32"/>
      </c>
      <c r="CN50" s="90">
        <f t="shared" si="33"/>
        <v>434</v>
      </c>
      <c r="CO50" s="90">
        <f t="shared" si="34"/>
        <v>72.8395061728395</v>
      </c>
      <c r="CP50" s="90">
        <f t="shared" si="22"/>
      </c>
    </row>
    <row r="51" spans="1:94" ht="12.75">
      <c r="A51" s="13">
        <v>46</v>
      </c>
      <c r="B51" s="14" t="s">
        <v>94</v>
      </c>
      <c r="C51" s="46">
        <v>1097725.90424</v>
      </c>
      <c r="D51" s="46">
        <v>2259676.88352</v>
      </c>
      <c r="E51" s="46">
        <v>1123902.10279</v>
      </c>
      <c r="F51" s="43">
        <f t="shared" si="36"/>
        <v>49.73729257429262</v>
      </c>
      <c r="G51" s="43">
        <f t="shared" si="37"/>
        <v>102.38458420712251</v>
      </c>
      <c r="H51" s="46">
        <v>382646.75133</v>
      </c>
      <c r="I51" s="46">
        <v>830792.962</v>
      </c>
      <c r="J51" s="46">
        <v>393595.01252999995</v>
      </c>
      <c r="K51" s="42">
        <f t="shared" si="38"/>
        <v>47.375824126203895</v>
      </c>
      <c r="L51" s="44">
        <f t="shared" si="39"/>
        <v>102.8611927742614</v>
      </c>
      <c r="M51" s="47">
        <v>236730.59318999999</v>
      </c>
      <c r="N51" s="47">
        <v>18347.3505</v>
      </c>
      <c r="O51" s="47">
        <v>31361.91113</v>
      </c>
      <c r="P51" s="47">
        <v>1067810.46466</v>
      </c>
      <c r="Q51" s="47">
        <v>2330956.88672</v>
      </c>
      <c r="R51" s="47">
        <v>1068298.45962</v>
      </c>
      <c r="S51" s="42">
        <f t="shared" si="40"/>
        <v>45.83089741840973</v>
      </c>
      <c r="T51" s="44">
        <f t="shared" si="41"/>
        <v>100.0457005223446</v>
      </c>
      <c r="U51" s="47">
        <f t="shared" si="42"/>
        <v>55603.64316999982</v>
      </c>
      <c r="V51" s="47">
        <v>1376857.85824</v>
      </c>
      <c r="W51" s="47">
        <v>682361.22788</v>
      </c>
      <c r="X51" s="44">
        <f t="shared" si="7"/>
        <v>49.55930808662006</v>
      </c>
      <c r="Y51" s="47">
        <v>217152.38726</v>
      </c>
      <c r="Z51" s="47">
        <v>94695.31659999999</v>
      </c>
      <c r="AA51" s="44">
        <f t="shared" si="8"/>
        <v>43.60777138803443</v>
      </c>
      <c r="AB51" s="44">
        <v>0</v>
      </c>
      <c r="AC51" s="44">
        <v>0</v>
      </c>
      <c r="AD51" s="44">
        <f t="shared" si="9"/>
        <v>0</v>
      </c>
      <c r="AE51" s="47">
        <v>49884.419409999995</v>
      </c>
      <c r="AF51" s="47">
        <v>23249.92004</v>
      </c>
      <c r="AG51" s="44">
        <f t="shared" si="10"/>
        <v>46.60757870891296</v>
      </c>
      <c r="AH51" s="47">
        <v>100053.8</v>
      </c>
      <c r="AI51" s="47">
        <v>45550.49553</v>
      </c>
      <c r="AJ51" s="44">
        <f t="shared" si="11"/>
        <v>45.52600254063314</v>
      </c>
      <c r="AK51" s="47">
        <v>6959.69</v>
      </c>
      <c r="AL51" s="47">
        <v>3347.085</v>
      </c>
      <c r="AM51" s="44">
        <f t="shared" si="12"/>
        <v>48.09244377263931</v>
      </c>
      <c r="AN51" s="47">
        <v>23652.330289999998</v>
      </c>
      <c r="AO51" s="47">
        <v>9569.728550000002</v>
      </c>
      <c r="AP51" s="44">
        <f t="shared" si="23"/>
        <v>40.45998188197972</v>
      </c>
      <c r="AQ51" s="47">
        <v>715512.06966</v>
      </c>
      <c r="AR51" s="47">
        <v>1453419.02994</v>
      </c>
      <c r="AS51" s="47">
        <v>752920.2464299999</v>
      </c>
      <c r="AT51" s="44">
        <f t="shared" si="43"/>
        <v>51.803384359229284</v>
      </c>
      <c r="AU51" s="44">
        <f t="shared" si="24"/>
        <v>105.22816851821601</v>
      </c>
      <c r="AV51" s="48">
        <v>72327.5375</v>
      </c>
      <c r="AW51" s="48">
        <v>259965</v>
      </c>
      <c r="AX51" s="48">
        <v>127382.85</v>
      </c>
      <c r="AY51" s="44">
        <f t="shared" si="44"/>
        <v>49.00000000000001</v>
      </c>
      <c r="AZ51" s="44">
        <f t="shared" si="25"/>
        <v>176.1194344546847</v>
      </c>
      <c r="BA51" s="46">
        <v>71243.33365999999</v>
      </c>
      <c r="BB51" s="46">
        <v>166706.63744</v>
      </c>
      <c r="BC51" s="46">
        <v>22895.656629999998</v>
      </c>
      <c r="BD51" s="44">
        <f t="shared" si="45"/>
        <v>13.734100202363244</v>
      </c>
      <c r="BE51" s="45">
        <f t="shared" si="26"/>
        <v>32.13726176720855</v>
      </c>
      <c r="BF51" s="46">
        <v>570371.2195</v>
      </c>
      <c r="BG51" s="46">
        <v>1023350.76861</v>
      </c>
      <c r="BH51" s="46">
        <v>599245.1159099999</v>
      </c>
      <c r="BI51" s="44">
        <f t="shared" si="46"/>
        <v>58.55715696817665</v>
      </c>
      <c r="BJ51" s="44">
        <f t="shared" si="27"/>
        <v>105.06229897702613</v>
      </c>
      <c r="BK51" s="49">
        <v>1569.979</v>
      </c>
      <c r="BL51" s="49">
        <v>3396.6238900000003</v>
      </c>
      <c r="BM51" s="49">
        <v>3396.6238900000003</v>
      </c>
      <c r="BN51" s="45">
        <f t="shared" si="17"/>
        <v>100</v>
      </c>
      <c r="BO51" s="45">
        <f t="shared" si="28"/>
        <v>216.34836453226444</v>
      </c>
      <c r="BP51" s="49">
        <v>-27470.86582</v>
      </c>
      <c r="BQ51" s="49">
        <v>-23760.90514</v>
      </c>
      <c r="BR51" s="45">
        <f t="shared" si="29"/>
        <v>86.49492628186846</v>
      </c>
      <c r="BS51" s="49">
        <v>0</v>
      </c>
      <c r="BT51" s="49">
        <v>0</v>
      </c>
      <c r="BU51" s="49">
        <v>0</v>
      </c>
      <c r="BV51" s="49">
        <v>0</v>
      </c>
      <c r="BW51" s="49"/>
      <c r="BX51" s="49">
        <v>0</v>
      </c>
      <c r="BY51" s="45">
        <f t="shared" si="35"/>
        <v>0</v>
      </c>
      <c r="BZ51" s="45">
        <f t="shared" si="35"/>
        <v>0</v>
      </c>
      <c r="CA51" s="45">
        <f t="shared" si="35"/>
        <v>0</v>
      </c>
      <c r="CB51" s="91">
        <f t="shared" si="30"/>
        <v>196429.5</v>
      </c>
      <c r="CC51" s="91">
        <v>0</v>
      </c>
      <c r="CD51" s="91">
        <v>21000</v>
      </c>
      <c r="CE51" s="91">
        <v>175429.5</v>
      </c>
      <c r="CF51" s="91">
        <v>0</v>
      </c>
      <c r="CG51" s="91">
        <f t="shared" si="21"/>
        <v>195244.5</v>
      </c>
      <c r="CH51" s="91">
        <v>0</v>
      </c>
      <c r="CI51" s="91">
        <v>11000</v>
      </c>
      <c r="CJ51" s="91">
        <v>184244.5</v>
      </c>
      <c r="CK51" s="91">
        <v>0</v>
      </c>
      <c r="CL51" s="92">
        <f t="shared" si="31"/>
        <v>99.3967301245485</v>
      </c>
      <c r="CM51" s="92">
        <f t="shared" si="32"/>
      </c>
      <c r="CN51" s="92">
        <f t="shared" si="33"/>
        <v>52.38095238095239</v>
      </c>
      <c r="CO51" s="92">
        <f t="shared" si="34"/>
        <v>105.02481053642632</v>
      </c>
      <c r="CP51" s="92">
        <f t="shared" si="22"/>
      </c>
    </row>
    <row r="52" spans="1:94" ht="12.75">
      <c r="A52" s="54">
        <v>47</v>
      </c>
      <c r="B52" s="55" t="s">
        <v>80</v>
      </c>
      <c r="C52" s="56">
        <v>2454288.23925</v>
      </c>
      <c r="D52" s="56">
        <v>4542422.03058</v>
      </c>
      <c r="E52" s="56">
        <v>2256240.79136</v>
      </c>
      <c r="F52" s="57">
        <f t="shared" si="36"/>
        <v>49.67043520330742</v>
      </c>
      <c r="G52" s="57">
        <f t="shared" si="37"/>
        <v>91.93055466253952</v>
      </c>
      <c r="H52" s="56">
        <v>816735.50562</v>
      </c>
      <c r="I52" s="56">
        <v>1778268.5752</v>
      </c>
      <c r="J52" s="56">
        <v>863288.0566900001</v>
      </c>
      <c r="K52" s="58">
        <f t="shared" si="38"/>
        <v>48.54655077020112</v>
      </c>
      <c r="L52" s="59">
        <f t="shared" si="39"/>
        <v>105.69983192228935</v>
      </c>
      <c r="M52" s="60">
        <v>460006.38308999996</v>
      </c>
      <c r="N52" s="60">
        <v>63268.22514</v>
      </c>
      <c r="O52" s="60">
        <v>89763.9835</v>
      </c>
      <c r="P52" s="60">
        <v>2170928.2202</v>
      </c>
      <c r="Q52" s="60">
        <v>4719735.77982</v>
      </c>
      <c r="R52" s="60">
        <v>2197650.53482</v>
      </c>
      <c r="S52" s="58">
        <f t="shared" si="40"/>
        <v>46.562999230092785</v>
      </c>
      <c r="T52" s="59">
        <f t="shared" si="41"/>
        <v>101.23091654396286</v>
      </c>
      <c r="U52" s="60">
        <f t="shared" si="42"/>
        <v>58590.25653999997</v>
      </c>
      <c r="V52" s="60">
        <v>3122387.9387600003</v>
      </c>
      <c r="W52" s="60">
        <v>1550799.7475899998</v>
      </c>
      <c r="X52" s="59">
        <f t="shared" si="7"/>
        <v>49.667106650619196</v>
      </c>
      <c r="Y52" s="60">
        <v>165639.7139</v>
      </c>
      <c r="Z52" s="60">
        <v>72142.33522</v>
      </c>
      <c r="AA52" s="59">
        <f t="shared" si="8"/>
        <v>43.55376710174334</v>
      </c>
      <c r="AB52" s="59">
        <v>0</v>
      </c>
      <c r="AC52" s="59">
        <v>0</v>
      </c>
      <c r="AD52" s="59">
        <f t="shared" si="9"/>
        <v>0</v>
      </c>
      <c r="AE52" s="60">
        <v>137036.47251</v>
      </c>
      <c r="AF52" s="60">
        <v>59192.939009999995</v>
      </c>
      <c r="AG52" s="59">
        <f t="shared" si="10"/>
        <v>43.195025328516465</v>
      </c>
      <c r="AH52" s="60">
        <v>87341.50932</v>
      </c>
      <c r="AI52" s="60">
        <v>45998.360850000005</v>
      </c>
      <c r="AJ52" s="59">
        <f t="shared" si="11"/>
        <v>52.664948439890324</v>
      </c>
      <c r="AK52" s="60">
        <v>5187.76021</v>
      </c>
      <c r="AL52" s="60">
        <v>2937.91454</v>
      </c>
      <c r="AM52" s="59">
        <f t="shared" si="12"/>
        <v>56.631656458153834</v>
      </c>
      <c r="AN52" s="60">
        <v>118099.6</v>
      </c>
      <c r="AO52" s="60">
        <v>41343.41007</v>
      </c>
      <c r="AP52" s="59">
        <f t="shared" si="23"/>
        <v>35.00723971122679</v>
      </c>
      <c r="AQ52" s="60">
        <v>1653740.4387100001</v>
      </c>
      <c r="AR52" s="60">
        <v>2816532.75535</v>
      </c>
      <c r="AS52" s="60">
        <v>1445318.7973200001</v>
      </c>
      <c r="AT52" s="59">
        <f t="shared" si="43"/>
        <v>51.31553306364426</v>
      </c>
      <c r="AU52" s="59">
        <f t="shared" si="24"/>
        <v>87.39695562185204</v>
      </c>
      <c r="AV52" s="63">
        <v>68282.2475</v>
      </c>
      <c r="AW52" s="63">
        <v>358835.9</v>
      </c>
      <c r="AX52" s="63">
        <v>175829.591</v>
      </c>
      <c r="AY52" s="59">
        <f t="shared" si="44"/>
        <v>48.99999999999999</v>
      </c>
      <c r="AZ52" s="59">
        <f t="shared" si="25"/>
        <v>257.5041060269728</v>
      </c>
      <c r="BA52" s="56">
        <v>289060.27831</v>
      </c>
      <c r="BB52" s="56">
        <v>383603.555</v>
      </c>
      <c r="BC52" s="56">
        <v>99804.22937</v>
      </c>
      <c r="BD52" s="59">
        <f t="shared" si="45"/>
        <v>26.017545476084024</v>
      </c>
      <c r="BE52" s="61">
        <f t="shared" si="26"/>
        <v>34.527133909061654</v>
      </c>
      <c r="BF52" s="56">
        <v>1107972.42888</v>
      </c>
      <c r="BG52" s="56">
        <v>2066688.31997</v>
      </c>
      <c r="BH52" s="56">
        <v>1162279.99657</v>
      </c>
      <c r="BI52" s="59">
        <f t="shared" si="46"/>
        <v>56.23876543642883</v>
      </c>
      <c r="BJ52" s="59">
        <f t="shared" si="27"/>
        <v>104.90152699421384</v>
      </c>
      <c r="BK52" s="62">
        <v>188425.48402</v>
      </c>
      <c r="BL52" s="62">
        <v>7404.98038</v>
      </c>
      <c r="BM52" s="62">
        <v>7404.98038</v>
      </c>
      <c r="BN52" s="61">
        <f t="shared" si="17"/>
        <v>100</v>
      </c>
      <c r="BO52" s="61">
        <f t="shared" si="28"/>
        <v>3.9299250940037465</v>
      </c>
      <c r="BP52" s="62">
        <v>-52379.29997</v>
      </c>
      <c r="BQ52" s="62">
        <v>-52379.29997</v>
      </c>
      <c r="BR52" s="61">
        <f t="shared" si="29"/>
        <v>100</v>
      </c>
      <c r="BS52" s="62">
        <v>0</v>
      </c>
      <c r="BT52" s="62">
        <v>0</v>
      </c>
      <c r="BU52" s="62">
        <v>0</v>
      </c>
      <c r="BV52" s="62">
        <v>0</v>
      </c>
      <c r="BW52" s="62"/>
      <c r="BX52" s="62">
        <v>0</v>
      </c>
      <c r="BY52" s="61">
        <f t="shared" si="35"/>
        <v>0</v>
      </c>
      <c r="BZ52" s="61">
        <f t="shared" si="35"/>
        <v>0</v>
      </c>
      <c r="CA52" s="61">
        <f t="shared" si="35"/>
        <v>0</v>
      </c>
      <c r="CB52" s="89">
        <f t="shared" si="30"/>
        <v>1172000</v>
      </c>
      <c r="CC52" s="89">
        <v>0</v>
      </c>
      <c r="CD52" s="89">
        <v>5000</v>
      </c>
      <c r="CE52" s="89">
        <v>1167000</v>
      </c>
      <c r="CF52" s="89">
        <v>0</v>
      </c>
      <c r="CG52" s="89">
        <f t="shared" si="21"/>
        <v>981670</v>
      </c>
      <c r="CH52" s="89">
        <v>0</v>
      </c>
      <c r="CI52" s="89">
        <v>181670</v>
      </c>
      <c r="CJ52" s="89">
        <v>800000</v>
      </c>
      <c r="CK52" s="89">
        <v>0</v>
      </c>
      <c r="CL52" s="90">
        <f t="shared" si="31"/>
        <v>83.76023890784982</v>
      </c>
      <c r="CM52" s="90">
        <f t="shared" si="32"/>
      </c>
      <c r="CN52" s="90">
        <f t="shared" si="33"/>
        <v>3633.4000000000005</v>
      </c>
      <c r="CO52" s="90">
        <f t="shared" si="34"/>
        <v>68.55184233076264</v>
      </c>
      <c r="CP52" s="90">
        <f t="shared" si="22"/>
      </c>
    </row>
    <row r="53" spans="1:94" ht="12.75">
      <c r="A53" s="13">
        <v>48</v>
      </c>
      <c r="B53" s="14" t="s">
        <v>95</v>
      </c>
      <c r="C53" s="46">
        <v>1336718.87363</v>
      </c>
      <c r="D53" s="46">
        <v>2800101.2008200004</v>
      </c>
      <c r="E53" s="46">
        <v>1410224.21709</v>
      </c>
      <c r="F53" s="43">
        <f t="shared" si="36"/>
        <v>50.363330320954844</v>
      </c>
      <c r="G53" s="43">
        <f t="shared" si="37"/>
        <v>105.49893810209984</v>
      </c>
      <c r="H53" s="46">
        <v>595146.17373</v>
      </c>
      <c r="I53" s="46">
        <v>1157493.35353</v>
      </c>
      <c r="J53" s="46">
        <v>534268.5205699999</v>
      </c>
      <c r="K53" s="42">
        <f t="shared" si="38"/>
        <v>46.15737264846012</v>
      </c>
      <c r="L53" s="44">
        <f t="shared" si="39"/>
        <v>89.77097461982197</v>
      </c>
      <c r="M53" s="47">
        <v>201469.31905000002</v>
      </c>
      <c r="N53" s="47">
        <v>36868.99615</v>
      </c>
      <c r="O53" s="47">
        <v>89876.96835</v>
      </c>
      <c r="P53" s="47">
        <v>1439822.03796</v>
      </c>
      <c r="Q53" s="47">
        <v>2898122.71648</v>
      </c>
      <c r="R53" s="47">
        <v>1350513.1546800002</v>
      </c>
      <c r="S53" s="42">
        <f t="shared" si="40"/>
        <v>46.59958486231064</v>
      </c>
      <c r="T53" s="44">
        <f t="shared" si="41"/>
        <v>93.79722764859632</v>
      </c>
      <c r="U53" s="47">
        <f t="shared" si="42"/>
        <v>59711.06240999978</v>
      </c>
      <c r="V53" s="47">
        <v>1514774.03999</v>
      </c>
      <c r="W53" s="47">
        <v>767180.22804</v>
      </c>
      <c r="X53" s="44">
        <f t="shared" si="7"/>
        <v>50.646512799035335</v>
      </c>
      <c r="Y53" s="47">
        <v>119024.25911</v>
      </c>
      <c r="Z53" s="47">
        <v>76169.33223</v>
      </c>
      <c r="AA53" s="44">
        <f t="shared" si="8"/>
        <v>63.99479635458661</v>
      </c>
      <c r="AB53" s="44">
        <v>0</v>
      </c>
      <c r="AC53" s="44">
        <v>0</v>
      </c>
      <c r="AD53" s="44">
        <f t="shared" si="9"/>
        <v>0</v>
      </c>
      <c r="AE53" s="47">
        <v>91715.76233</v>
      </c>
      <c r="AF53" s="47">
        <v>44209.325509999995</v>
      </c>
      <c r="AG53" s="44">
        <f t="shared" si="10"/>
        <v>48.202538349876676</v>
      </c>
      <c r="AH53" s="47">
        <v>65130.17565999999</v>
      </c>
      <c r="AI53" s="47">
        <v>31219.430800000002</v>
      </c>
      <c r="AJ53" s="44">
        <f t="shared" si="11"/>
        <v>47.93389620653758</v>
      </c>
      <c r="AK53" s="47">
        <v>5798.465679999999</v>
      </c>
      <c r="AL53" s="47">
        <v>3349.51352</v>
      </c>
      <c r="AM53" s="44">
        <f t="shared" si="12"/>
        <v>57.76551427307922</v>
      </c>
      <c r="AN53" s="47">
        <v>84120.51911</v>
      </c>
      <c r="AO53" s="47">
        <v>36004.415740000004</v>
      </c>
      <c r="AP53" s="44">
        <f t="shared" si="23"/>
        <v>42.800990912715264</v>
      </c>
      <c r="AQ53" s="47">
        <v>743563.4145699999</v>
      </c>
      <c r="AR53" s="47">
        <v>1668632.62796</v>
      </c>
      <c r="AS53" s="47">
        <v>901142.5118900001</v>
      </c>
      <c r="AT53" s="44">
        <f t="shared" si="43"/>
        <v>54.00484784908581</v>
      </c>
      <c r="AU53" s="44">
        <f t="shared" si="24"/>
        <v>121.19242208966503</v>
      </c>
      <c r="AV53" s="48">
        <v>36810.4575</v>
      </c>
      <c r="AW53" s="48">
        <v>118897.3</v>
      </c>
      <c r="AX53" s="48">
        <v>58259.677</v>
      </c>
      <c r="AY53" s="44">
        <f t="shared" si="44"/>
        <v>49</v>
      </c>
      <c r="AZ53" s="44">
        <f t="shared" si="25"/>
        <v>158.26936407948747</v>
      </c>
      <c r="BA53" s="46">
        <v>33364.68017</v>
      </c>
      <c r="BB53" s="46">
        <v>221069.28245</v>
      </c>
      <c r="BC53" s="46">
        <v>25292.32628</v>
      </c>
      <c r="BD53" s="44">
        <f t="shared" si="45"/>
        <v>11.440904860095365</v>
      </c>
      <c r="BE53" s="45">
        <f t="shared" si="26"/>
        <v>75.8056907817798</v>
      </c>
      <c r="BF53" s="46">
        <v>669581.7581</v>
      </c>
      <c r="BG53" s="46">
        <v>1221757.61423</v>
      </c>
      <c r="BH53" s="46">
        <v>710839.07733</v>
      </c>
      <c r="BI53" s="44">
        <f t="shared" si="46"/>
        <v>58.181677695374866</v>
      </c>
      <c r="BJ53" s="44">
        <f t="shared" si="27"/>
        <v>106.161655202058</v>
      </c>
      <c r="BK53" s="49">
        <v>3806.5188</v>
      </c>
      <c r="BL53" s="49">
        <v>106908.43128</v>
      </c>
      <c r="BM53" s="49">
        <v>106751.43128</v>
      </c>
      <c r="BN53" s="45">
        <f t="shared" si="17"/>
        <v>99.85314535241022</v>
      </c>
      <c r="BO53" s="45">
        <f t="shared" si="28"/>
        <v>2804.43725327194</v>
      </c>
      <c r="BP53" s="49">
        <v>-28287.384100000003</v>
      </c>
      <c r="BQ53" s="49">
        <v>-28263.02141</v>
      </c>
      <c r="BR53" s="45">
        <f t="shared" si="29"/>
        <v>99.91387436210476</v>
      </c>
      <c r="BS53" s="49">
        <v>118437.02856</v>
      </c>
      <c r="BT53" s="49">
        <v>0</v>
      </c>
      <c r="BU53" s="49">
        <v>50542.70205000001</v>
      </c>
      <c r="BV53" s="49">
        <v>272715.83002</v>
      </c>
      <c r="BW53" s="49"/>
      <c r="BX53" s="49">
        <v>67603.71614</v>
      </c>
      <c r="BY53" s="45">
        <f t="shared" si="35"/>
        <v>230.26230338246165</v>
      </c>
      <c r="BZ53" s="45">
        <f t="shared" si="35"/>
        <v>0</v>
      </c>
      <c r="CA53" s="45">
        <f t="shared" si="35"/>
        <v>133.75564304639306</v>
      </c>
      <c r="CB53" s="91">
        <f t="shared" si="30"/>
        <v>739600</v>
      </c>
      <c r="CC53" s="91">
        <v>0</v>
      </c>
      <c r="CD53" s="91">
        <v>233000</v>
      </c>
      <c r="CE53" s="91">
        <v>506600</v>
      </c>
      <c r="CF53" s="91">
        <v>0</v>
      </c>
      <c r="CG53" s="91">
        <f t="shared" si="21"/>
        <v>739600</v>
      </c>
      <c r="CH53" s="91">
        <v>0</v>
      </c>
      <c r="CI53" s="91">
        <v>233000</v>
      </c>
      <c r="CJ53" s="91">
        <v>506600</v>
      </c>
      <c r="CK53" s="91">
        <v>0</v>
      </c>
      <c r="CL53" s="92">
        <f t="shared" si="31"/>
        <v>100</v>
      </c>
      <c r="CM53" s="92">
        <f t="shared" si="32"/>
      </c>
      <c r="CN53" s="92">
        <f t="shared" si="33"/>
        <v>100</v>
      </c>
      <c r="CO53" s="92">
        <f t="shared" si="34"/>
        <v>100</v>
      </c>
      <c r="CP53" s="92">
        <f t="shared" si="22"/>
      </c>
    </row>
    <row r="54" spans="1:94" ht="12.75">
      <c r="A54" s="54">
        <v>49</v>
      </c>
      <c r="B54" s="55" t="s">
        <v>96</v>
      </c>
      <c r="C54" s="56">
        <v>575153.22124</v>
      </c>
      <c r="D54" s="56">
        <v>1227849.19596</v>
      </c>
      <c r="E54" s="56">
        <v>591804.36342</v>
      </c>
      <c r="F54" s="57">
        <f t="shared" si="36"/>
        <v>48.19845672963892</v>
      </c>
      <c r="G54" s="57">
        <f t="shared" si="37"/>
        <v>102.89507935713218</v>
      </c>
      <c r="H54" s="56">
        <v>219931.26915</v>
      </c>
      <c r="I54" s="56">
        <v>404991.025</v>
      </c>
      <c r="J54" s="56">
        <v>209169.06928999998</v>
      </c>
      <c r="K54" s="58">
        <f t="shared" si="38"/>
        <v>51.647828316689235</v>
      </c>
      <c r="L54" s="59">
        <f t="shared" si="39"/>
        <v>95.10656219936608</v>
      </c>
      <c r="M54" s="60">
        <v>123994.33694</v>
      </c>
      <c r="N54" s="60">
        <v>12409.46817</v>
      </c>
      <c r="O54" s="60">
        <v>8194.02037</v>
      </c>
      <c r="P54" s="60">
        <v>610465.63483</v>
      </c>
      <c r="Q54" s="60">
        <v>1272458.0503699998</v>
      </c>
      <c r="R54" s="60">
        <v>618325.5772</v>
      </c>
      <c r="S54" s="58">
        <f t="shared" si="40"/>
        <v>48.59300289075982</v>
      </c>
      <c r="T54" s="59">
        <f t="shared" si="41"/>
        <v>101.28753232312395</v>
      </c>
      <c r="U54" s="60">
        <f t="shared" si="42"/>
        <v>-26521.213780000107</v>
      </c>
      <c r="V54" s="60">
        <v>823460.077</v>
      </c>
      <c r="W54" s="60">
        <v>428066.47963</v>
      </c>
      <c r="X54" s="59">
        <f t="shared" si="7"/>
        <v>51.9838777357023</v>
      </c>
      <c r="Y54" s="60">
        <v>84432.7</v>
      </c>
      <c r="Z54" s="60">
        <v>40124.8748</v>
      </c>
      <c r="AA54" s="59">
        <f t="shared" si="8"/>
        <v>47.52290854135898</v>
      </c>
      <c r="AB54" s="59">
        <v>0</v>
      </c>
      <c r="AC54" s="59">
        <v>0</v>
      </c>
      <c r="AD54" s="59">
        <f t="shared" si="9"/>
        <v>0</v>
      </c>
      <c r="AE54" s="60">
        <v>35136.106270000004</v>
      </c>
      <c r="AF54" s="60">
        <v>10537.39142</v>
      </c>
      <c r="AG54" s="59">
        <f t="shared" si="10"/>
        <v>29.990208189337874</v>
      </c>
      <c r="AH54" s="60">
        <v>51212.840039999995</v>
      </c>
      <c r="AI54" s="60">
        <v>24419.29637</v>
      </c>
      <c r="AJ54" s="59">
        <f t="shared" si="11"/>
        <v>47.6819804387478</v>
      </c>
      <c r="AK54" s="60">
        <v>2098.1</v>
      </c>
      <c r="AL54" s="60">
        <v>936.03453</v>
      </c>
      <c r="AM54" s="59">
        <f t="shared" si="12"/>
        <v>44.613437395739005</v>
      </c>
      <c r="AN54" s="60">
        <v>80</v>
      </c>
      <c r="AO54" s="60">
        <v>0</v>
      </c>
      <c r="AP54" s="59">
        <f t="shared" si="23"/>
        <v>0</v>
      </c>
      <c r="AQ54" s="60">
        <v>356104.82223</v>
      </c>
      <c r="AR54" s="60">
        <v>861011.4749899999</v>
      </c>
      <c r="AS54" s="60">
        <v>420775.99581</v>
      </c>
      <c r="AT54" s="59">
        <f t="shared" si="43"/>
        <v>48.869963761503534</v>
      </c>
      <c r="AU54" s="59">
        <f t="shared" si="24"/>
        <v>118.16071267303153</v>
      </c>
      <c r="AV54" s="63">
        <v>29645.13</v>
      </c>
      <c r="AW54" s="63">
        <v>220603.12</v>
      </c>
      <c r="AX54" s="63">
        <v>108095.5288</v>
      </c>
      <c r="AY54" s="59">
        <f t="shared" si="44"/>
        <v>49</v>
      </c>
      <c r="AZ54" s="59">
        <f t="shared" si="25"/>
        <v>364.63165720642814</v>
      </c>
      <c r="BA54" s="56">
        <v>42472.326030000004</v>
      </c>
      <c r="BB54" s="56">
        <v>142113.71503999998</v>
      </c>
      <c r="BC54" s="56">
        <v>31428.705550000002</v>
      </c>
      <c r="BD54" s="59">
        <f t="shared" si="45"/>
        <v>22.115181171045972</v>
      </c>
      <c r="BE54" s="61">
        <f t="shared" si="26"/>
        <v>73.9980794265908</v>
      </c>
      <c r="BF54" s="56">
        <v>283757.3662</v>
      </c>
      <c r="BG54" s="56">
        <v>497064.20512</v>
      </c>
      <c r="BH54" s="56">
        <v>280021.32662999997</v>
      </c>
      <c r="BI54" s="59">
        <f t="shared" si="46"/>
        <v>56.33504157926599</v>
      </c>
      <c r="BJ54" s="59">
        <f t="shared" si="27"/>
        <v>98.68336825223886</v>
      </c>
      <c r="BK54" s="62">
        <v>230</v>
      </c>
      <c r="BL54" s="62">
        <v>1230.4348300000001</v>
      </c>
      <c r="BM54" s="62">
        <v>1230.4348300000001</v>
      </c>
      <c r="BN54" s="61">
        <f t="shared" si="17"/>
        <v>100</v>
      </c>
      <c r="BO54" s="61">
        <f t="shared" si="28"/>
        <v>534.9716652173914</v>
      </c>
      <c r="BP54" s="62">
        <v>-38298.30403</v>
      </c>
      <c r="BQ54" s="62">
        <v>-38285.70168</v>
      </c>
      <c r="BR54" s="61">
        <f t="shared" si="29"/>
        <v>99.9670942347992</v>
      </c>
      <c r="BS54" s="62">
        <v>0</v>
      </c>
      <c r="BT54" s="62">
        <v>0</v>
      </c>
      <c r="BU54" s="62">
        <v>0</v>
      </c>
      <c r="BV54" s="62">
        <v>118.62451</v>
      </c>
      <c r="BW54" s="62"/>
      <c r="BX54" s="62">
        <v>118.62451</v>
      </c>
      <c r="BY54" s="61">
        <f t="shared" si="35"/>
        <v>0</v>
      </c>
      <c r="BZ54" s="61">
        <f t="shared" si="35"/>
        <v>0</v>
      </c>
      <c r="CA54" s="61">
        <f t="shared" si="35"/>
        <v>0</v>
      </c>
      <c r="CB54" s="89">
        <f t="shared" si="30"/>
        <v>0</v>
      </c>
      <c r="CC54" s="89">
        <v>0</v>
      </c>
      <c r="CD54" s="89">
        <v>0</v>
      </c>
      <c r="CE54" s="89">
        <v>0</v>
      </c>
      <c r="CF54" s="89">
        <v>0</v>
      </c>
      <c r="CG54" s="89">
        <f t="shared" si="21"/>
        <v>0</v>
      </c>
      <c r="CH54" s="89">
        <v>0</v>
      </c>
      <c r="CI54" s="89">
        <v>0</v>
      </c>
      <c r="CJ54" s="89">
        <v>0</v>
      </c>
      <c r="CK54" s="89">
        <v>0</v>
      </c>
      <c r="CL54" s="90">
        <f t="shared" si="31"/>
      </c>
      <c r="CM54" s="90">
        <f t="shared" si="32"/>
      </c>
      <c r="CN54" s="90">
        <f t="shared" si="33"/>
      </c>
      <c r="CO54" s="90">
        <f t="shared" si="34"/>
      </c>
      <c r="CP54" s="90">
        <f t="shared" si="22"/>
      </c>
    </row>
    <row r="55" spans="1:94" ht="12.75">
      <c r="A55" s="13">
        <v>50</v>
      </c>
      <c r="B55" s="14" t="s">
        <v>97</v>
      </c>
      <c r="C55" s="46">
        <v>1026725.19266</v>
      </c>
      <c r="D55" s="46">
        <v>2075613.12325</v>
      </c>
      <c r="E55" s="46">
        <v>996155.9340199999</v>
      </c>
      <c r="F55" s="43">
        <f t="shared" si="36"/>
        <v>47.99333377022673</v>
      </c>
      <c r="G55" s="43">
        <f t="shared" si="37"/>
        <v>97.02264453443455</v>
      </c>
      <c r="H55" s="46">
        <v>363140.12355</v>
      </c>
      <c r="I55" s="46">
        <v>794780.6725900001</v>
      </c>
      <c r="J55" s="46">
        <v>370450.76634</v>
      </c>
      <c r="K55" s="42">
        <f t="shared" si="38"/>
        <v>46.61043972455817</v>
      </c>
      <c r="L55" s="44">
        <f t="shared" si="39"/>
        <v>102.01317406584882</v>
      </c>
      <c r="M55" s="47">
        <v>268663.23616000003</v>
      </c>
      <c r="N55" s="47">
        <v>22658.34836</v>
      </c>
      <c r="O55" s="47">
        <v>20840.403469999997</v>
      </c>
      <c r="P55" s="47">
        <v>1060768.15968</v>
      </c>
      <c r="Q55" s="47">
        <v>2144865.17444</v>
      </c>
      <c r="R55" s="47">
        <v>1033767.5077000001</v>
      </c>
      <c r="S55" s="42">
        <f t="shared" si="40"/>
        <v>48.197318881356026</v>
      </c>
      <c r="T55" s="44">
        <f t="shared" si="41"/>
        <v>97.45461326929862</v>
      </c>
      <c r="U55" s="47">
        <f t="shared" si="42"/>
        <v>-37611.57368000015</v>
      </c>
      <c r="V55" s="47">
        <v>1247803.64427</v>
      </c>
      <c r="W55" s="47">
        <v>701842.2548700001</v>
      </c>
      <c r="X55" s="44">
        <f t="shared" si="7"/>
        <v>56.246209737638445</v>
      </c>
      <c r="Y55" s="47">
        <v>124917.28206</v>
      </c>
      <c r="Z55" s="47">
        <v>60007.55271</v>
      </c>
      <c r="AA55" s="44">
        <f t="shared" si="8"/>
        <v>48.03783089130718</v>
      </c>
      <c r="AB55" s="44">
        <v>0</v>
      </c>
      <c r="AC55" s="44">
        <v>0</v>
      </c>
      <c r="AD55" s="44">
        <f t="shared" si="9"/>
        <v>0</v>
      </c>
      <c r="AE55" s="47">
        <v>52576.64911</v>
      </c>
      <c r="AF55" s="47">
        <v>20312.52977</v>
      </c>
      <c r="AG55" s="44">
        <f t="shared" si="10"/>
        <v>38.634127723701944</v>
      </c>
      <c r="AH55" s="47">
        <v>70193.532</v>
      </c>
      <c r="AI55" s="47">
        <v>36282.43871</v>
      </c>
      <c r="AJ55" s="44">
        <f t="shared" si="11"/>
        <v>51.689148097007</v>
      </c>
      <c r="AK55" s="47">
        <v>2269.1</v>
      </c>
      <c r="AL55" s="47">
        <v>1056.095</v>
      </c>
      <c r="AM55" s="44">
        <f t="shared" si="12"/>
        <v>46.5424617689833</v>
      </c>
      <c r="AN55" s="47">
        <v>0</v>
      </c>
      <c r="AO55" s="47">
        <v>0</v>
      </c>
      <c r="AP55" s="44">
        <f t="shared" si="23"/>
        <v>0</v>
      </c>
      <c r="AQ55" s="47">
        <v>668500.66868</v>
      </c>
      <c r="AR55" s="47">
        <v>1263061.3781</v>
      </c>
      <c r="AS55" s="47">
        <v>608657.69449</v>
      </c>
      <c r="AT55" s="44">
        <f t="shared" si="43"/>
        <v>48.18908289362727</v>
      </c>
      <c r="AU55" s="44">
        <f t="shared" si="24"/>
        <v>91.04818035437961</v>
      </c>
      <c r="AV55" s="48">
        <v>10567.8</v>
      </c>
      <c r="AW55" s="48">
        <v>72503.7</v>
      </c>
      <c r="AX55" s="48">
        <v>35526.813</v>
      </c>
      <c r="AY55" s="44">
        <f t="shared" si="44"/>
        <v>49.00000000000001</v>
      </c>
      <c r="AZ55" s="44">
        <f t="shared" si="25"/>
        <v>336.17983875546474</v>
      </c>
      <c r="BA55" s="46">
        <v>141658.35726</v>
      </c>
      <c r="BB55" s="46">
        <v>205333.02238</v>
      </c>
      <c r="BC55" s="46">
        <v>19041.3667</v>
      </c>
      <c r="BD55" s="44">
        <f t="shared" si="45"/>
        <v>9.273406916867494</v>
      </c>
      <c r="BE55" s="45">
        <f>BC55/BA55*100</f>
        <v>13.441753150540523</v>
      </c>
      <c r="BF55" s="46">
        <v>514884.49342</v>
      </c>
      <c r="BG55" s="46">
        <v>980934.52127</v>
      </c>
      <c r="BH55" s="46">
        <v>549799.38034</v>
      </c>
      <c r="BI55" s="44">
        <f t="shared" si="46"/>
        <v>56.04853009232295</v>
      </c>
      <c r="BJ55" s="44">
        <f t="shared" si="27"/>
        <v>106.78111059202541</v>
      </c>
      <c r="BK55" s="49">
        <v>1390.018</v>
      </c>
      <c r="BL55" s="49">
        <v>4290.1344500000005</v>
      </c>
      <c r="BM55" s="49">
        <v>4290.1344500000005</v>
      </c>
      <c r="BN55" s="45">
        <f t="shared" si="17"/>
        <v>100</v>
      </c>
      <c r="BO55" s="45">
        <f t="shared" si="28"/>
        <v>308.63876942600746</v>
      </c>
      <c r="BP55" s="49">
        <v>15367.29114</v>
      </c>
      <c r="BQ55" s="49">
        <v>15367.29114</v>
      </c>
      <c r="BR55" s="45">
        <f t="shared" si="29"/>
        <v>100</v>
      </c>
      <c r="BS55" s="49">
        <v>0</v>
      </c>
      <c r="BT55" s="49">
        <v>0</v>
      </c>
      <c r="BU55" s="49">
        <v>0</v>
      </c>
      <c r="BV55" s="49">
        <v>0</v>
      </c>
      <c r="BW55" s="49"/>
      <c r="BX55" s="49">
        <v>0</v>
      </c>
      <c r="BY55" s="45">
        <f t="shared" si="35"/>
        <v>0</v>
      </c>
      <c r="BZ55" s="45">
        <f t="shared" si="35"/>
        <v>0</v>
      </c>
      <c r="CA55" s="45">
        <f t="shared" si="35"/>
        <v>0</v>
      </c>
      <c r="CB55" s="91">
        <f t="shared" si="30"/>
        <v>0</v>
      </c>
      <c r="CC55" s="91">
        <v>0</v>
      </c>
      <c r="CD55" s="91">
        <v>0</v>
      </c>
      <c r="CE55" s="91">
        <v>0</v>
      </c>
      <c r="CF55" s="91">
        <v>0</v>
      </c>
      <c r="CG55" s="91">
        <f t="shared" si="21"/>
        <v>0</v>
      </c>
      <c r="CH55" s="91">
        <v>0</v>
      </c>
      <c r="CI55" s="91">
        <v>0</v>
      </c>
      <c r="CJ55" s="91">
        <v>0</v>
      </c>
      <c r="CK55" s="91">
        <v>0</v>
      </c>
      <c r="CL55" s="92">
        <f t="shared" si="31"/>
      </c>
      <c r="CM55" s="92">
        <f t="shared" si="32"/>
      </c>
      <c r="CN55" s="92">
        <f t="shared" si="33"/>
      </c>
      <c r="CO55" s="92">
        <f t="shared" si="34"/>
      </c>
      <c r="CP55" s="92">
        <f t="shared" si="22"/>
      </c>
    </row>
    <row r="56" spans="1:94" ht="12.75">
      <c r="A56" s="54">
        <v>51</v>
      </c>
      <c r="B56" s="55" t="s">
        <v>81</v>
      </c>
      <c r="C56" s="56">
        <v>16384270.98974</v>
      </c>
      <c r="D56" s="56">
        <v>32565318.88742</v>
      </c>
      <c r="E56" s="56">
        <v>15300313.530049998</v>
      </c>
      <c r="F56" s="57">
        <f t="shared" si="36"/>
        <v>46.983459867056666</v>
      </c>
      <c r="G56" s="57">
        <f t="shared" si="37"/>
        <v>93.3841581333171</v>
      </c>
      <c r="H56" s="56">
        <v>5706217.794319999</v>
      </c>
      <c r="I56" s="56">
        <v>13685018.56216</v>
      </c>
      <c r="J56" s="56">
        <v>5968346.22247</v>
      </c>
      <c r="K56" s="58">
        <f t="shared" si="38"/>
        <v>43.61226252898831</v>
      </c>
      <c r="L56" s="59">
        <f t="shared" si="39"/>
        <v>104.59373332036022</v>
      </c>
      <c r="M56" s="60">
        <v>3072491.00965</v>
      </c>
      <c r="N56" s="60">
        <v>419454.397</v>
      </c>
      <c r="O56" s="60">
        <v>759362.00542</v>
      </c>
      <c r="P56" s="60">
        <v>16820424.61231</v>
      </c>
      <c r="Q56" s="60">
        <v>33757823.087400004</v>
      </c>
      <c r="R56" s="60">
        <v>15440267.921020001</v>
      </c>
      <c r="S56" s="58">
        <f t="shared" si="40"/>
        <v>45.73834006133835</v>
      </c>
      <c r="T56" s="59">
        <f t="shared" si="41"/>
        <v>91.7947571294964</v>
      </c>
      <c r="U56" s="60">
        <f t="shared" si="42"/>
        <v>-139954.39097000286</v>
      </c>
      <c r="V56" s="60">
        <v>17410265.721830003</v>
      </c>
      <c r="W56" s="60">
        <v>9211587.58563</v>
      </c>
      <c r="X56" s="59">
        <f t="shared" si="7"/>
        <v>52.908943107513714</v>
      </c>
      <c r="Y56" s="60">
        <v>1025646.97449</v>
      </c>
      <c r="Z56" s="60">
        <v>498540.24588999996</v>
      </c>
      <c r="AA56" s="59">
        <f t="shared" si="8"/>
        <v>48.60739204519154</v>
      </c>
      <c r="AB56" s="60">
        <v>142820.6</v>
      </c>
      <c r="AC56" s="60">
        <v>48200</v>
      </c>
      <c r="AD56" s="59">
        <f t="shared" si="9"/>
        <v>33.748632900295895</v>
      </c>
      <c r="AE56" s="60">
        <v>891388.13139</v>
      </c>
      <c r="AF56" s="60">
        <v>413522.00015</v>
      </c>
      <c r="AG56" s="59">
        <f t="shared" si="10"/>
        <v>46.390790452321596</v>
      </c>
      <c r="AH56" s="60">
        <v>259945.81694999998</v>
      </c>
      <c r="AI56" s="60">
        <v>123761.05145</v>
      </c>
      <c r="AJ56" s="59">
        <f t="shared" si="11"/>
        <v>47.61032622186999</v>
      </c>
      <c r="AK56" s="60">
        <v>17428.43312</v>
      </c>
      <c r="AL56" s="60">
        <v>6270.69687</v>
      </c>
      <c r="AM56" s="59">
        <f t="shared" si="12"/>
        <v>35.97969379590447</v>
      </c>
      <c r="AN56" s="60">
        <v>831152.2410599999</v>
      </c>
      <c r="AO56" s="60">
        <v>388060.24114</v>
      </c>
      <c r="AP56" s="59">
        <f t="shared" si="23"/>
        <v>46.68942968199088</v>
      </c>
      <c r="AQ56" s="60">
        <v>10862888.43317</v>
      </c>
      <c r="AR56" s="60">
        <v>19194361.81111</v>
      </c>
      <c r="AS56" s="60">
        <v>9652240.23764</v>
      </c>
      <c r="AT56" s="59">
        <f t="shared" si="43"/>
        <v>50.28685159020567</v>
      </c>
      <c r="AU56" s="59">
        <f t="shared" si="24"/>
        <v>88.85519074435796</v>
      </c>
      <c r="AV56" s="63">
        <v>0</v>
      </c>
      <c r="AW56" s="63">
        <v>0</v>
      </c>
      <c r="AX56" s="63">
        <v>0</v>
      </c>
      <c r="AY56" s="59"/>
      <c r="AZ56" s="59">
        <f t="shared" si="25"/>
        <v>0</v>
      </c>
      <c r="BA56" s="56">
        <v>2566923.34185</v>
      </c>
      <c r="BB56" s="56">
        <v>5790081.75588</v>
      </c>
      <c r="BC56" s="56">
        <v>2093316.5273499999</v>
      </c>
      <c r="BD56" s="59">
        <f t="shared" si="45"/>
        <v>36.15348825125266</v>
      </c>
      <c r="BE56" s="61">
        <f t="shared" si="26"/>
        <v>81.549631546119</v>
      </c>
      <c r="BF56" s="56">
        <v>6267263.31649</v>
      </c>
      <c r="BG56" s="56">
        <v>11641492.53592</v>
      </c>
      <c r="BH56" s="56">
        <v>6874945.73342</v>
      </c>
      <c r="BI56" s="59">
        <f t="shared" si="46"/>
        <v>59.05553529504273</v>
      </c>
      <c r="BJ56" s="59">
        <f t="shared" si="27"/>
        <v>109.6961366746967</v>
      </c>
      <c r="BK56" s="62">
        <v>2028701.77483</v>
      </c>
      <c r="BL56" s="62">
        <v>1762787.51931</v>
      </c>
      <c r="BM56" s="62">
        <v>683977.97687</v>
      </c>
      <c r="BN56" s="61">
        <f t="shared" si="17"/>
        <v>38.80093144395114</v>
      </c>
      <c r="BO56" s="61">
        <f t="shared" si="28"/>
        <v>33.71505784418785</v>
      </c>
      <c r="BP56" s="62">
        <v>-315189.29394999996</v>
      </c>
      <c r="BQ56" s="62">
        <v>-321400.73815999995</v>
      </c>
      <c r="BR56" s="61">
        <f t="shared" si="29"/>
        <v>101.97070279010978</v>
      </c>
      <c r="BS56" s="62">
        <v>47451.99532</v>
      </c>
      <c r="BT56" s="62">
        <v>0</v>
      </c>
      <c r="BU56" s="62">
        <v>112.14888</v>
      </c>
      <c r="BV56" s="62">
        <v>93672.25064999999</v>
      </c>
      <c r="BW56" s="62"/>
      <c r="BX56" s="62">
        <v>0</v>
      </c>
      <c r="BY56" s="61">
        <f t="shared" si="35"/>
        <v>197.40423983924472</v>
      </c>
      <c r="BZ56" s="61">
        <f t="shared" si="35"/>
        <v>0</v>
      </c>
      <c r="CA56" s="61">
        <f t="shared" si="35"/>
        <v>0</v>
      </c>
      <c r="CB56" s="89">
        <f t="shared" si="30"/>
        <v>10727000</v>
      </c>
      <c r="CC56" s="89">
        <v>5000000</v>
      </c>
      <c r="CD56" s="89">
        <v>450000</v>
      </c>
      <c r="CE56" s="89">
        <v>5277000</v>
      </c>
      <c r="CF56" s="89">
        <v>0</v>
      </c>
      <c r="CG56" s="89">
        <f>SUM(CH56:CK56)</f>
        <v>9770000</v>
      </c>
      <c r="CH56" s="89">
        <v>5000000</v>
      </c>
      <c r="CI56" s="89">
        <v>1570000</v>
      </c>
      <c r="CJ56" s="89">
        <v>3200000</v>
      </c>
      <c r="CK56" s="89">
        <v>0</v>
      </c>
      <c r="CL56" s="90">
        <f t="shared" si="31"/>
        <v>91.07858674373077</v>
      </c>
      <c r="CM56" s="90">
        <f t="shared" si="32"/>
        <v>100</v>
      </c>
      <c r="CN56" s="90">
        <f t="shared" si="33"/>
        <v>348.8888888888889</v>
      </c>
      <c r="CO56" s="90">
        <f t="shared" si="34"/>
        <v>60.64051544438128</v>
      </c>
      <c r="CP56" s="90">
        <f t="shared" si="22"/>
      </c>
    </row>
    <row r="57" spans="1:94" ht="12.75">
      <c r="A57" s="13">
        <v>52</v>
      </c>
      <c r="B57" s="14" t="s">
        <v>98</v>
      </c>
      <c r="C57" s="46">
        <v>1670409.95022</v>
      </c>
      <c r="D57" s="46">
        <v>3090519.3968200004</v>
      </c>
      <c r="E57" s="46">
        <v>1597006.6616800001</v>
      </c>
      <c r="F57" s="43">
        <f t="shared" si="36"/>
        <v>51.674377560071136</v>
      </c>
      <c r="G57" s="43">
        <f t="shared" si="37"/>
        <v>95.60567221655185</v>
      </c>
      <c r="H57" s="46">
        <v>411966.12636</v>
      </c>
      <c r="I57" s="46">
        <v>852974.95839</v>
      </c>
      <c r="J57" s="46">
        <v>459412.84119999997</v>
      </c>
      <c r="K57" s="42">
        <f t="shared" si="38"/>
        <v>53.860061972645354</v>
      </c>
      <c r="L57" s="44">
        <f t="shared" si="39"/>
        <v>111.51713983361297</v>
      </c>
      <c r="M57" s="47">
        <v>329843.78932</v>
      </c>
      <c r="N57" s="47">
        <v>20940.77517</v>
      </c>
      <c r="O57" s="47">
        <v>2005.1834099999999</v>
      </c>
      <c r="P57" s="47">
        <v>1616635.94874</v>
      </c>
      <c r="Q57" s="47">
        <v>3390120.41567</v>
      </c>
      <c r="R57" s="47">
        <v>1589313.50596</v>
      </c>
      <c r="S57" s="42">
        <f t="shared" si="40"/>
        <v>46.88073906206364</v>
      </c>
      <c r="T57" s="44">
        <f t="shared" si="41"/>
        <v>98.3099198801502</v>
      </c>
      <c r="U57" s="47">
        <f t="shared" si="42"/>
        <v>7693.155720000155</v>
      </c>
      <c r="V57" s="47">
        <v>2196993.54861</v>
      </c>
      <c r="W57" s="47">
        <v>1076356.14127</v>
      </c>
      <c r="X57" s="44">
        <f t="shared" si="7"/>
        <v>48.99223040281534</v>
      </c>
      <c r="Y57" s="47">
        <v>196158.38780000003</v>
      </c>
      <c r="Z57" s="47">
        <v>115709.72979000001</v>
      </c>
      <c r="AA57" s="44">
        <f t="shared" si="8"/>
        <v>58.98790823463324</v>
      </c>
      <c r="AB57" s="47">
        <v>0</v>
      </c>
      <c r="AC57" s="47">
        <v>0</v>
      </c>
      <c r="AD57" s="44">
        <f t="shared" si="9"/>
        <v>0</v>
      </c>
      <c r="AE57" s="47">
        <v>105395.582</v>
      </c>
      <c r="AF57" s="47">
        <v>44296.097689999995</v>
      </c>
      <c r="AG57" s="44">
        <f t="shared" si="10"/>
        <v>42.02841983452399</v>
      </c>
      <c r="AH57" s="47">
        <v>35652.9</v>
      </c>
      <c r="AI57" s="47">
        <v>21071.2501</v>
      </c>
      <c r="AJ57" s="44">
        <f t="shared" si="11"/>
        <v>59.1010832218417</v>
      </c>
      <c r="AK57" s="47">
        <v>2357.2</v>
      </c>
      <c r="AL57" s="47">
        <v>1060.74</v>
      </c>
      <c r="AM57" s="44">
        <f>_xlfn.IFERROR(AL57/AK57*100,0)</f>
        <v>45</v>
      </c>
      <c r="AN57" s="47">
        <v>19817.4</v>
      </c>
      <c r="AO57" s="47">
        <v>1398.78054</v>
      </c>
      <c r="AP57" s="44">
        <f t="shared" si="23"/>
        <v>7.058345393442125</v>
      </c>
      <c r="AQ57" s="47">
        <v>1258004.05504</v>
      </c>
      <c r="AR57" s="47">
        <v>2237965.69626</v>
      </c>
      <c r="AS57" s="47">
        <v>1137193.9075</v>
      </c>
      <c r="AT57" s="44">
        <f t="shared" si="43"/>
        <v>50.813732730596975</v>
      </c>
      <c r="AU57" s="44">
        <f t="shared" si="24"/>
        <v>90.39668059447085</v>
      </c>
      <c r="AV57" s="48">
        <v>430028.4325</v>
      </c>
      <c r="AW57" s="48">
        <v>1089173.4</v>
      </c>
      <c r="AX57" s="48">
        <v>537594.476</v>
      </c>
      <c r="AY57" s="44">
        <f t="shared" si="44"/>
        <v>49.35802471856181</v>
      </c>
      <c r="AZ57" s="44">
        <f t="shared" si="25"/>
        <v>125.01370499495985</v>
      </c>
      <c r="BA57" s="46">
        <v>93579.2574</v>
      </c>
      <c r="BB57" s="46">
        <v>85898.11204</v>
      </c>
      <c r="BC57" s="46">
        <v>9147.855</v>
      </c>
      <c r="BD57" s="44">
        <f t="shared" si="45"/>
        <v>10.649657812898305</v>
      </c>
      <c r="BE57" s="45">
        <f t="shared" si="26"/>
        <v>9.775515700982682</v>
      </c>
      <c r="BF57" s="46">
        <v>608158.26514</v>
      </c>
      <c r="BG57" s="46">
        <v>1059998.78101</v>
      </c>
      <c r="BH57" s="46">
        <v>587556.17329</v>
      </c>
      <c r="BI57" s="44">
        <f t="shared" si="46"/>
        <v>55.429891412720124</v>
      </c>
      <c r="BJ57" s="44">
        <f t="shared" si="27"/>
        <v>96.61237986377486</v>
      </c>
      <c r="BK57" s="49">
        <v>126238.1</v>
      </c>
      <c r="BL57" s="49">
        <v>2895.40321</v>
      </c>
      <c r="BM57" s="49">
        <v>2895.40321</v>
      </c>
      <c r="BN57" s="45">
        <f t="shared" si="17"/>
        <v>100</v>
      </c>
      <c r="BO57" s="45">
        <f t="shared" si="28"/>
        <v>2.2936048704788807</v>
      </c>
      <c r="BP57" s="49">
        <v>-1905.45783</v>
      </c>
      <c r="BQ57" s="52">
        <v>-1084.28702</v>
      </c>
      <c r="BR57" s="50">
        <f t="shared" si="29"/>
        <v>56.9042779603262</v>
      </c>
      <c r="BS57" s="49">
        <v>0</v>
      </c>
      <c r="BT57" s="49">
        <v>0</v>
      </c>
      <c r="BU57" s="49">
        <v>0</v>
      </c>
      <c r="BV57" s="49">
        <v>0</v>
      </c>
      <c r="BW57" s="49"/>
      <c r="BX57" s="49">
        <v>0</v>
      </c>
      <c r="BY57" s="45">
        <f t="shared" si="35"/>
        <v>0</v>
      </c>
      <c r="BZ57" s="45">
        <f t="shared" si="35"/>
        <v>0</v>
      </c>
      <c r="CA57" s="45">
        <f t="shared" si="35"/>
        <v>0</v>
      </c>
      <c r="CB57" s="91">
        <f t="shared" si="30"/>
        <v>221500</v>
      </c>
      <c r="CC57" s="91">
        <v>0</v>
      </c>
      <c r="CD57" s="91">
        <v>0</v>
      </c>
      <c r="CE57" s="91">
        <v>221500</v>
      </c>
      <c r="CF57" s="91">
        <v>0</v>
      </c>
      <c r="CG57" s="91">
        <f>SUM(CH57:CK57)</f>
        <v>0</v>
      </c>
      <c r="CH57" s="91">
        <v>0</v>
      </c>
      <c r="CI57" s="91">
        <v>0</v>
      </c>
      <c r="CJ57" s="91">
        <v>0</v>
      </c>
      <c r="CK57" s="91">
        <v>0</v>
      </c>
      <c r="CL57" s="92">
        <f t="shared" si="31"/>
        <v>0</v>
      </c>
      <c r="CM57" s="92">
        <f t="shared" si="32"/>
      </c>
      <c r="CN57" s="92">
        <f t="shared" si="33"/>
      </c>
      <c r="CO57" s="92">
        <f t="shared" si="34"/>
        <v>0</v>
      </c>
      <c r="CP57" s="92">
        <f t="shared" si="22"/>
      </c>
    </row>
    <row r="58" spans="1:94" s="76" customFormat="1" ht="12">
      <c r="A58" s="64"/>
      <c r="B58" s="64" t="s">
        <v>82</v>
      </c>
      <c r="C58" s="65">
        <f>SUM(C6:C57)</f>
        <v>42037386.27731</v>
      </c>
      <c r="D58" s="65">
        <f>SUM(D6:D57)</f>
        <v>87199930.63629</v>
      </c>
      <c r="E58" s="65">
        <f>SUM(E6:E57)</f>
        <v>41554515.38065999</v>
      </c>
      <c r="F58" s="66">
        <f t="shared" si="36"/>
        <v>47.65429866450633</v>
      </c>
      <c r="G58" s="66">
        <f t="shared" si="37"/>
        <v>98.85132987701797</v>
      </c>
      <c r="H58" s="65">
        <f>SUM(H6:H57)</f>
        <v>13967465.264119998</v>
      </c>
      <c r="I58" s="65">
        <f>SUM(I6:I57)</f>
        <v>32618822.88623</v>
      </c>
      <c r="J58" s="65">
        <f>SUM(J6:J57)</f>
        <v>15000560.85314</v>
      </c>
      <c r="K58" s="67">
        <f t="shared" si="38"/>
        <v>45.987437699575814</v>
      </c>
      <c r="L58" s="68">
        <f>J58/H58*100</f>
        <v>107.39644287266528</v>
      </c>
      <c r="M58" s="65">
        <f>SUM(M6:M57)</f>
        <v>8838368.987279998</v>
      </c>
      <c r="N58" s="65">
        <f>SUM(N6:N57)</f>
        <v>860564.82348</v>
      </c>
      <c r="O58" s="65">
        <f>SUM(O6:O57)</f>
        <v>1376573.59381</v>
      </c>
      <c r="P58" s="65">
        <f>SUM(P6:P57)</f>
        <v>42170761.70028</v>
      </c>
      <c r="Q58" s="65">
        <v>90679944.60797</v>
      </c>
      <c r="R58" s="65">
        <v>41378098.81725</v>
      </c>
      <c r="S58" s="67">
        <f t="shared" si="40"/>
        <v>45.63092643708255</v>
      </c>
      <c r="T58" s="68">
        <f t="shared" si="41"/>
        <v>98.1203496188575</v>
      </c>
      <c r="U58" s="65">
        <f t="shared" si="42"/>
        <v>176416.56340999156</v>
      </c>
      <c r="V58" s="65">
        <f>SUM(V6:V57)</f>
        <v>49205002.316810004</v>
      </c>
      <c r="W58" s="65">
        <f>SUM(W6:W57)</f>
        <v>24859987.77072</v>
      </c>
      <c r="X58" s="68">
        <f>W58/V58*100</f>
        <v>50.523293568115605</v>
      </c>
      <c r="Y58" s="65">
        <f>SUM(Y6:Y57)</f>
        <v>5508126.28914</v>
      </c>
      <c r="Z58" s="65">
        <f>SUM(Z6:Z57)</f>
        <v>2564704.4248800008</v>
      </c>
      <c r="AA58" s="68">
        <f>Z58/Y58*100</f>
        <v>46.56219357091821</v>
      </c>
      <c r="AB58" s="65">
        <f>SUM(AB6:AB57)</f>
        <v>143446.91579</v>
      </c>
      <c r="AC58" s="65">
        <f>SUM(AC6:AC57)</f>
        <v>48825</v>
      </c>
      <c r="AD58" s="68">
        <f>AC58/AB58*100</f>
        <v>34.03698136771212</v>
      </c>
      <c r="AE58" s="65">
        <f>SUM(AE6:AE57)</f>
        <v>2470878.5808600006</v>
      </c>
      <c r="AF58" s="65">
        <f>SUM(AF6:AF57)</f>
        <v>1021384.06612</v>
      </c>
      <c r="AG58" s="68">
        <f>AF58/AE58*100</f>
        <v>41.33687806563536</v>
      </c>
      <c r="AH58" s="65">
        <f>SUM(AH6:AH57)</f>
        <v>1647718.8425899995</v>
      </c>
      <c r="AI58" s="65">
        <f>SUM(AI6:AI57)</f>
        <v>793723.81454</v>
      </c>
      <c r="AJ58" s="68">
        <f>AI58/AH58*100</f>
        <v>48.17107106042251</v>
      </c>
      <c r="AK58" s="65">
        <f>SUM(AK6:AK57)</f>
        <v>174485.12483000004</v>
      </c>
      <c r="AL58" s="65">
        <f>SUM(AL6:AL57)</f>
        <v>83725.03865000002</v>
      </c>
      <c r="AM58" s="68">
        <f>AL58/AK58*100</f>
        <v>47.984055220508274</v>
      </c>
      <c r="AN58" s="65">
        <f>SUM(AN6:AN57)</f>
        <v>1202850.9584299999</v>
      </c>
      <c r="AO58" s="65">
        <f>SUM(AO6:AO57)</f>
        <v>523333.15281</v>
      </c>
      <c r="AP58" s="68">
        <f>AO58/AN58*100</f>
        <v>43.50773045839955</v>
      </c>
      <c r="AQ58" s="65">
        <f>SUM(AQ6:AQ57)</f>
        <v>28303490.49633</v>
      </c>
      <c r="AR58" s="65">
        <f>SUM(AR6:AR57)</f>
        <v>55307609.24910001</v>
      </c>
      <c r="AS58" s="65">
        <f>SUM(AS6:AS57)</f>
        <v>27329963.98996</v>
      </c>
      <c r="AT58" s="68">
        <f t="shared" si="43"/>
        <v>49.41447363394166</v>
      </c>
      <c r="AU58" s="68">
        <f t="shared" si="24"/>
        <v>96.56040124628362</v>
      </c>
      <c r="AV58" s="65">
        <f>SUM(AV6:AV57)</f>
        <v>2427788.1100000003</v>
      </c>
      <c r="AW58" s="65">
        <f>SUM(AW6:AW57)</f>
        <v>7035972.929</v>
      </c>
      <c r="AX58" s="65">
        <f>SUM(AX6:AX57)</f>
        <v>3510575.63521</v>
      </c>
      <c r="AY58" s="68">
        <f t="shared" si="44"/>
        <v>49.89467228818555</v>
      </c>
      <c r="AZ58" s="68">
        <f>AX58/AV58*100</f>
        <v>144.5997540209553</v>
      </c>
      <c r="BA58" s="65">
        <f>SUM(BA6:BA57)</f>
        <v>4770572.618650001</v>
      </c>
      <c r="BB58" s="65">
        <f>SUM(BB6:BB57)</f>
        <v>11736838.760799998</v>
      </c>
      <c r="BC58" s="65">
        <f>SUM(BC6:BC57)</f>
        <v>3103848.82874</v>
      </c>
      <c r="BD58" s="68">
        <f t="shared" si="45"/>
        <v>26.445356300766264</v>
      </c>
      <c r="BE58" s="69">
        <f>BC58/BA58*100</f>
        <v>65.062395583412</v>
      </c>
      <c r="BF58" s="70">
        <f>SUM(BF6:BF57)</f>
        <v>18690990.479369998</v>
      </c>
      <c r="BG58" s="70">
        <f>SUM(BG6:BG57)</f>
        <v>34251234.541</v>
      </c>
      <c r="BH58" s="70">
        <f>SUM(BH6:BH57)</f>
        <v>19688124.55015</v>
      </c>
      <c r="BI58" s="68">
        <f t="shared" si="46"/>
        <v>57.481503408534316</v>
      </c>
      <c r="BJ58" s="68">
        <f t="shared" si="27"/>
        <v>105.3348380433909</v>
      </c>
      <c r="BK58" s="71">
        <f>SUM(BK6:BK57)</f>
        <v>2414139.28831</v>
      </c>
      <c r="BL58" s="71">
        <f>SUM(BL6:BL57)</f>
        <v>2283563.0183</v>
      </c>
      <c r="BM58" s="71">
        <f>SUM(BM6:BM57)</f>
        <v>1027414.97586</v>
      </c>
      <c r="BN58" s="69">
        <f t="shared" si="17"/>
        <v>44.99175050683995</v>
      </c>
      <c r="BO58" s="69">
        <f>BM58/BK58*100</f>
        <v>42.558231036421844</v>
      </c>
      <c r="BP58" s="71">
        <f>SUM(BP6:BP57)</f>
        <v>-829331.49492</v>
      </c>
      <c r="BQ58" s="71">
        <f>SUM(BQ6:BQ57)</f>
        <v>-818885.34615</v>
      </c>
      <c r="BR58" s="69">
        <f>BQ58/BP58*100</f>
        <v>98.74041335292499</v>
      </c>
      <c r="BS58" s="71">
        <f aca="true" t="shared" si="47" ref="BS58:BX58">SUM(BS6:BS57)</f>
        <v>379117.7301</v>
      </c>
      <c r="BT58" s="71">
        <f t="shared" si="47"/>
        <v>7447.04081</v>
      </c>
      <c r="BU58" s="71">
        <f t="shared" si="47"/>
        <v>70426.8406</v>
      </c>
      <c r="BV58" s="71">
        <f t="shared" si="47"/>
        <v>627059.86498</v>
      </c>
      <c r="BW58" s="71">
        <f t="shared" si="47"/>
        <v>0</v>
      </c>
      <c r="BX58" s="71">
        <f t="shared" si="47"/>
        <v>157954.06875</v>
      </c>
      <c r="BY58" s="69">
        <f>BV58/BS58*100</f>
        <v>165.39977299784957</v>
      </c>
      <c r="BZ58" s="69"/>
      <c r="CA58" s="69">
        <f>BX58/BU58*100</f>
        <v>224.2810658611314</v>
      </c>
      <c r="CB58" s="93">
        <f aca="true" t="shared" si="48" ref="CB58:CK58">SUM(CB6:CB57)</f>
        <v>14837053.6086</v>
      </c>
      <c r="CC58" s="93">
        <f t="shared" si="48"/>
        <v>5000000</v>
      </c>
      <c r="CD58" s="93">
        <f t="shared" si="48"/>
        <v>1360345.58312</v>
      </c>
      <c r="CE58" s="93">
        <f t="shared" si="48"/>
        <v>8468510.004</v>
      </c>
      <c r="CF58" s="93">
        <f t="shared" si="48"/>
        <v>8198.02148</v>
      </c>
      <c r="CG58" s="93">
        <f t="shared" si="48"/>
        <v>13238788.00422</v>
      </c>
      <c r="CH58" s="93">
        <f t="shared" si="48"/>
        <v>5000000</v>
      </c>
      <c r="CI58" s="93">
        <f t="shared" si="48"/>
        <v>2699174.58312</v>
      </c>
      <c r="CJ58" s="93">
        <f t="shared" si="48"/>
        <v>5527950.006</v>
      </c>
      <c r="CK58" s="93">
        <f t="shared" si="48"/>
        <v>11663.415099999998</v>
      </c>
      <c r="CL58" s="94">
        <f>IF(CB58&gt;0,CG58/CB58*100,0)</f>
        <v>89.22787740381555</v>
      </c>
      <c r="CM58" s="94">
        <f t="shared" si="32"/>
        <v>100</v>
      </c>
      <c r="CN58" s="94">
        <f>IF(CD58&gt;0,CI58/CD58*100,0)</f>
        <v>198.4183002181952</v>
      </c>
      <c r="CO58" s="94">
        <f>IF(CE58&gt;0,CJ58/CE58*100,0)</f>
        <v>65.27653629019672</v>
      </c>
      <c r="CP58" s="94">
        <f>IF(CF58&gt;0,CK58/CF58*100,0)</f>
        <v>142.27109709890635</v>
      </c>
    </row>
    <row r="59" spans="1:94" ht="12.75">
      <c r="A59" s="13"/>
      <c r="B59" s="14" t="s">
        <v>83</v>
      </c>
      <c r="C59" s="46">
        <v>68309333.48289</v>
      </c>
      <c r="D59" s="46">
        <v>146389821.7</v>
      </c>
      <c r="E59" s="46">
        <v>72653721.74857001</v>
      </c>
      <c r="F59" s="43">
        <f t="shared" si="36"/>
        <v>49.630309610910615</v>
      </c>
      <c r="G59" s="43">
        <f t="shared" si="37"/>
        <v>106.35987506270747</v>
      </c>
      <c r="H59" s="46">
        <v>56554676.09935</v>
      </c>
      <c r="I59" s="46">
        <v>125783774.1</v>
      </c>
      <c r="J59" s="46">
        <v>62137770.23509</v>
      </c>
      <c r="K59" s="42">
        <f t="shared" si="38"/>
        <v>49.40046574345077</v>
      </c>
      <c r="L59" s="44">
        <f>J59/H59*100</f>
        <v>109.8720291951317</v>
      </c>
      <c r="M59" s="47">
        <v>20745551.2865</v>
      </c>
      <c r="N59" s="47">
        <v>0</v>
      </c>
      <c r="O59" s="47">
        <v>6959394.06072</v>
      </c>
      <c r="P59" s="47">
        <v>70149103.53219</v>
      </c>
      <c r="Q59" s="47">
        <v>152736428.72954002</v>
      </c>
      <c r="R59" s="47">
        <v>71887993.0315</v>
      </c>
      <c r="S59" s="42">
        <f t="shared" si="40"/>
        <v>47.06669759759578</v>
      </c>
      <c r="T59" s="44">
        <f t="shared" si="41"/>
        <v>102.47884778529217</v>
      </c>
      <c r="U59" s="47">
        <f t="shared" si="42"/>
        <v>765728.7170700133</v>
      </c>
      <c r="V59" s="47">
        <v>41141160.07113</v>
      </c>
      <c r="W59" s="47">
        <v>21361051.84819</v>
      </c>
      <c r="X59" s="44">
        <f>W59/V59*100</f>
        <v>51.921364908666476</v>
      </c>
      <c r="Y59" s="47">
        <v>1532044.94562</v>
      </c>
      <c r="Z59" s="47">
        <v>640794.63676</v>
      </c>
      <c r="AA59" s="44">
        <f>Z59/Y59*100</f>
        <v>41.82609907052552</v>
      </c>
      <c r="AB59" s="47">
        <v>12257847.00364</v>
      </c>
      <c r="AC59" s="47">
        <v>5795505.21239</v>
      </c>
      <c r="AD59" s="44">
        <f>AC59/AB59*100</f>
        <v>47.27996042591337</v>
      </c>
      <c r="AE59" s="47">
        <v>43454323.434</v>
      </c>
      <c r="AF59" s="47">
        <v>21271085.29344</v>
      </c>
      <c r="AG59" s="44">
        <f>AF59/AE59*100</f>
        <v>48.950446382503905</v>
      </c>
      <c r="AH59" s="47">
        <v>2792409.76</v>
      </c>
      <c r="AI59" s="47">
        <v>1443943.02069</v>
      </c>
      <c r="AJ59" s="44">
        <f>AI59/AH59*100</f>
        <v>51.709567892715</v>
      </c>
      <c r="AK59" s="47">
        <v>321776.1</v>
      </c>
      <c r="AL59" s="47">
        <v>137399.21704</v>
      </c>
      <c r="AM59" s="44">
        <f>AL59/AK59*100</f>
        <v>42.70025556279661</v>
      </c>
      <c r="AN59" s="47">
        <v>5066525.2</v>
      </c>
      <c r="AO59" s="47">
        <v>2253274.08727</v>
      </c>
      <c r="AP59" s="44">
        <f>AO59/AN59*100</f>
        <v>44.47375663442866</v>
      </c>
      <c r="AQ59" s="47"/>
      <c r="AR59" s="47"/>
      <c r="AS59" s="47"/>
      <c r="AT59" s="44"/>
      <c r="AU59" s="44"/>
      <c r="AV59" s="48"/>
      <c r="AW59" s="48">
        <v>0</v>
      </c>
      <c r="AX59" s="48"/>
      <c r="AY59" s="44"/>
      <c r="AZ59" s="44"/>
      <c r="BA59" s="46"/>
      <c r="BB59" s="46"/>
      <c r="BC59" s="46"/>
      <c r="BD59" s="44"/>
      <c r="BE59" s="45"/>
      <c r="BF59" s="46"/>
      <c r="BG59" s="46"/>
      <c r="BH59" s="46"/>
      <c r="BI59" s="44"/>
      <c r="BJ59" s="44"/>
      <c r="BK59" s="49"/>
      <c r="BL59" s="49"/>
      <c r="BM59" s="49"/>
      <c r="BN59" s="45"/>
      <c r="BO59" s="45"/>
      <c r="BP59" s="49"/>
      <c r="BQ59" s="52"/>
      <c r="BR59" s="50"/>
      <c r="BS59" s="49"/>
      <c r="BT59" s="49"/>
      <c r="BU59" s="49"/>
      <c r="BV59" s="49">
        <v>0</v>
      </c>
      <c r="BW59" s="49"/>
      <c r="BX59" s="49"/>
      <c r="BY59" s="45"/>
      <c r="BZ59" s="45"/>
      <c r="CA59" s="45"/>
      <c r="CB59" s="49"/>
      <c r="CC59" s="49"/>
      <c r="CD59" s="49"/>
      <c r="CE59" s="49"/>
      <c r="CF59" s="49"/>
      <c r="CG59" s="49"/>
      <c r="CH59" s="49"/>
      <c r="CI59" s="49">
        <v>0</v>
      </c>
      <c r="CJ59" s="49"/>
      <c r="CK59" s="49"/>
      <c r="CL59" s="45"/>
      <c r="CM59" s="45"/>
      <c r="CN59" s="45"/>
      <c r="CO59" s="45"/>
      <c r="CP59" s="45"/>
    </row>
    <row r="60" spans="1:94" s="76" customFormat="1" ht="13.5" customHeight="1">
      <c r="A60" s="72"/>
      <c r="B60" s="53" t="s">
        <v>84</v>
      </c>
      <c r="C60" s="73">
        <f>C59+C58</f>
        <v>110346719.7602</v>
      </c>
      <c r="D60" s="73">
        <v>233589752.33629</v>
      </c>
      <c r="E60" s="73">
        <v>114208237.12923002</v>
      </c>
      <c r="F60" s="66">
        <f t="shared" si="36"/>
        <v>48.8926573134976</v>
      </c>
      <c r="G60" s="66">
        <f t="shared" si="37"/>
        <v>103.49944010789056</v>
      </c>
      <c r="H60" s="73">
        <v>70522141.36347</v>
      </c>
      <c r="I60" s="73">
        <v>157689405.56695</v>
      </c>
      <c r="J60" s="73">
        <v>76796932.72823001</v>
      </c>
      <c r="K60" s="67">
        <f t="shared" si="38"/>
        <v>48.701390212054825</v>
      </c>
      <c r="L60" s="68">
        <f>J60/H60*100</f>
        <v>108.89761888031708</v>
      </c>
      <c r="M60" s="73">
        <f>M59+M58</f>
        <v>29583920.273779996</v>
      </c>
      <c r="N60" s="73">
        <f>N59+N58</f>
        <v>860564.82348</v>
      </c>
      <c r="O60" s="73">
        <f>O59+O58</f>
        <v>8335967.65453</v>
      </c>
      <c r="P60" s="73">
        <v>112319865.23246999</v>
      </c>
      <c r="Q60" s="73">
        <v>243416373.33751002</v>
      </c>
      <c r="R60" s="73">
        <v>113266091.84875</v>
      </c>
      <c r="S60" s="67">
        <f t="shared" si="40"/>
        <v>46.53182951325152</v>
      </c>
      <c r="T60" s="68">
        <f t="shared" si="41"/>
        <v>100.84243923754856</v>
      </c>
      <c r="U60" s="73">
        <f>U59+U58</f>
        <v>942145.2804800048</v>
      </c>
      <c r="V60" s="73">
        <f>V59+V58</f>
        <v>90346162.38794</v>
      </c>
      <c r="W60" s="73">
        <f>W59+W58</f>
        <v>46221039.61891</v>
      </c>
      <c r="X60" s="68">
        <f>W60/V60*100</f>
        <v>51.15993684429023</v>
      </c>
      <c r="Y60" s="73">
        <f>Y59+Y58</f>
        <v>7040171.234759999</v>
      </c>
      <c r="Z60" s="73">
        <f>Z59+Z58</f>
        <v>3205499.061640001</v>
      </c>
      <c r="AA60" s="68">
        <f>Z60/Y60*100</f>
        <v>45.53154965625317</v>
      </c>
      <c r="AB60" s="65">
        <f>SUM(AB58:AB59)</f>
        <v>12401293.919429999</v>
      </c>
      <c r="AC60" s="65">
        <f>SUM(AC58:AC59)</f>
        <v>5844330.21239</v>
      </c>
      <c r="AD60" s="68">
        <f>AC60/AB60*100</f>
        <v>47.12677766013809</v>
      </c>
      <c r="AE60" s="65">
        <f>SUM(AE58:AE59)</f>
        <v>45925202.014860004</v>
      </c>
      <c r="AF60" s="65">
        <f>SUM(AF58:AF59)</f>
        <v>22292469.359559998</v>
      </c>
      <c r="AG60" s="68">
        <f>AF60/AE60*100</f>
        <v>48.54081937918712</v>
      </c>
      <c r="AH60" s="65">
        <f>SUM(AH58:AH59)</f>
        <v>4440128.602589999</v>
      </c>
      <c r="AI60" s="65">
        <f>SUM(AI58:AI59)</f>
        <v>2237666.83523</v>
      </c>
      <c r="AJ60" s="68">
        <f>AI60/AH60*100</f>
        <v>50.3964419842419</v>
      </c>
      <c r="AK60" s="65">
        <f>AK58+AK59</f>
        <v>496261.22483</v>
      </c>
      <c r="AL60" s="65">
        <f>AL58+AL59</f>
        <v>221124.25569000002</v>
      </c>
      <c r="AM60" s="68">
        <f>AL60/AK60*100</f>
        <v>44.558036095959075</v>
      </c>
      <c r="AN60" s="65">
        <f>AN58+AN59</f>
        <v>6269376.15843</v>
      </c>
      <c r="AO60" s="65">
        <f>AO58+AO59</f>
        <v>2776607.24008</v>
      </c>
      <c r="AP60" s="68">
        <f>AO60/AN60*100</f>
        <v>44.288413550469244</v>
      </c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6"/>
      <c r="BD60" s="66"/>
      <c r="BE60" s="69"/>
      <c r="BF60" s="69"/>
      <c r="BG60" s="66"/>
      <c r="BH60" s="66"/>
      <c r="BI60" s="66"/>
      <c r="BJ60" s="66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>
        <v>0</v>
      </c>
      <c r="CJ60" s="69"/>
      <c r="CK60" s="69"/>
      <c r="CL60" s="69"/>
      <c r="CM60" s="69"/>
      <c r="CN60" s="69"/>
      <c r="CO60" s="69"/>
      <c r="CP60" s="69"/>
    </row>
    <row r="61" spans="1:94" ht="12.75">
      <c r="A61" s="13"/>
      <c r="B61" s="14" t="s">
        <v>85</v>
      </c>
      <c r="C61" s="46">
        <v>82007665.63216999</v>
      </c>
      <c r="D61" s="46">
        <v>178193090.58676</v>
      </c>
      <c r="E61" s="46">
        <v>86829545.38352</v>
      </c>
      <c r="F61" s="43">
        <f t="shared" si="36"/>
        <v>48.72778461701565</v>
      </c>
      <c r="G61" s="43">
        <f t="shared" si="37"/>
        <v>105.87979149775786</v>
      </c>
      <c r="H61" s="46">
        <v>70525294.95469</v>
      </c>
      <c r="I61" s="46">
        <v>158401204.58623</v>
      </c>
      <c r="J61" s="46">
        <v>77143882.86066</v>
      </c>
      <c r="K61" s="42">
        <f t="shared" si="38"/>
        <v>48.701575889004445</v>
      </c>
      <c r="L61" s="44">
        <f>J61/H61*100</f>
        <v>109.38470078036855</v>
      </c>
      <c r="M61" s="47">
        <v>29583920.27378</v>
      </c>
      <c r="N61" s="47">
        <v>0</v>
      </c>
      <c r="O61" s="47">
        <v>8335967.65453</v>
      </c>
      <c r="P61" s="47">
        <v>83980811.10444</v>
      </c>
      <c r="Q61" s="47">
        <v>188019711.58798</v>
      </c>
      <c r="R61" s="47">
        <v>85887400.10304</v>
      </c>
      <c r="S61" s="42">
        <f t="shared" si="40"/>
        <v>45.679997792598854</v>
      </c>
      <c r="T61" s="44">
        <f t="shared" si="41"/>
        <v>102.27026742600631</v>
      </c>
      <c r="U61" s="47">
        <f t="shared" si="42"/>
        <v>942145.2804800123</v>
      </c>
      <c r="V61" s="47">
        <v>56994405.87594</v>
      </c>
      <c r="W61" s="47">
        <v>28639004.55176</v>
      </c>
      <c r="X61" s="44">
        <f>W61/V61*100</f>
        <v>50.2487991788153</v>
      </c>
      <c r="Y61" s="47">
        <v>6758999.23476</v>
      </c>
      <c r="Z61" s="47">
        <v>3190886.24247</v>
      </c>
      <c r="AA61" s="44">
        <f>Z61/Y61*100</f>
        <v>47.20944819848471</v>
      </c>
      <c r="AB61" s="47">
        <v>12258473.31943</v>
      </c>
      <c r="AC61" s="47">
        <v>5796130.21239</v>
      </c>
      <c r="AD61" s="44">
        <f>AC61/AB61*100</f>
        <v>47.282643289707075</v>
      </c>
      <c r="AE61" s="47">
        <v>44358905.39686</v>
      </c>
      <c r="AF61" s="47">
        <v>21625218.81453</v>
      </c>
      <c r="AG61" s="44">
        <f>AF61/AE61*100</f>
        <v>48.75056907076153</v>
      </c>
      <c r="AH61" s="47">
        <v>4370278.60259</v>
      </c>
      <c r="AI61" s="47">
        <v>2223225.52714</v>
      </c>
      <c r="AJ61" s="44">
        <f>AI61/AH61*100</f>
        <v>50.87148278881873</v>
      </c>
      <c r="AK61" s="47">
        <v>398108.92483</v>
      </c>
      <c r="AL61" s="47">
        <v>176955.72069</v>
      </c>
      <c r="AM61" s="44">
        <f>AL61/AK61*100</f>
        <v>44.449071511160774</v>
      </c>
      <c r="AN61" s="47">
        <v>6267983.75843</v>
      </c>
      <c r="AO61" s="47">
        <v>2775727.33768</v>
      </c>
      <c r="AP61" s="44">
        <f>AO61/AN61*100</f>
        <v>44.284213945941396</v>
      </c>
      <c r="AQ61" s="47"/>
      <c r="AR61" s="47"/>
      <c r="AS61" s="47"/>
      <c r="AT61" s="44"/>
      <c r="AU61" s="44"/>
      <c r="AV61" s="48"/>
      <c r="AW61" s="48"/>
      <c r="AX61" s="48"/>
      <c r="AY61" s="44"/>
      <c r="AZ61" s="44"/>
      <c r="BA61" s="46"/>
      <c r="BB61" s="46"/>
      <c r="BC61" s="46"/>
      <c r="BD61" s="44"/>
      <c r="BE61" s="45"/>
      <c r="BF61" s="46"/>
      <c r="BG61" s="46"/>
      <c r="BH61" s="46"/>
      <c r="BI61" s="44"/>
      <c r="BJ61" s="44"/>
      <c r="BK61" s="49"/>
      <c r="BL61" s="49"/>
      <c r="BM61" s="49"/>
      <c r="BN61" s="45"/>
      <c r="BO61" s="45"/>
      <c r="BP61" s="49"/>
      <c r="BQ61" s="52"/>
      <c r="BR61" s="50"/>
      <c r="BS61" s="49"/>
      <c r="BT61" s="49"/>
      <c r="BU61" s="49"/>
      <c r="BV61" s="49"/>
      <c r="BW61" s="49"/>
      <c r="BX61" s="49"/>
      <c r="BY61" s="45"/>
      <c r="BZ61" s="45"/>
      <c r="CA61" s="45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5"/>
      <c r="CM61" s="45"/>
      <c r="CN61" s="45"/>
      <c r="CO61" s="45"/>
      <c r="CP61" s="45"/>
    </row>
    <row r="62" spans="1:94" s="51" customFormat="1" ht="12.75">
      <c r="A62" s="11"/>
      <c r="B62" s="11"/>
      <c r="C62" s="11"/>
      <c r="D62" s="11"/>
      <c r="E62" s="16"/>
      <c r="F62" s="11"/>
      <c r="G62" s="11"/>
      <c r="H62" s="11"/>
      <c r="I62" s="17"/>
      <c r="J62" s="18"/>
      <c r="K62" s="18"/>
      <c r="L62" s="19"/>
      <c r="M62" s="19"/>
      <c r="N62" s="19"/>
      <c r="O62" s="19"/>
      <c r="P62" s="20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2"/>
      <c r="AS62" s="22"/>
      <c r="AT62" s="21"/>
      <c r="AU62" s="21"/>
      <c r="AV62" s="21"/>
      <c r="AW62" s="20"/>
      <c r="AX62" s="23"/>
      <c r="AY62" s="11"/>
      <c r="AZ62" s="11"/>
      <c r="BA62" s="11"/>
      <c r="BB62" s="20"/>
      <c r="BC62" s="11"/>
      <c r="BD62" s="11"/>
      <c r="BE62" s="11"/>
      <c r="BF62" s="11"/>
      <c r="BG62" s="20"/>
      <c r="BH62" s="11"/>
      <c r="BI62" s="11"/>
      <c r="BJ62" s="11"/>
      <c r="BK62" s="11"/>
      <c r="BL62" s="11"/>
      <c r="BM62" s="11"/>
      <c r="BN62" s="11"/>
      <c r="BO62" s="11"/>
      <c r="BP62" s="20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5:85" ht="13.5">
      <c r="E63" s="24"/>
      <c r="J63" s="26"/>
      <c r="M63" s="28"/>
      <c r="AO63" s="29"/>
      <c r="AR63" s="29"/>
      <c r="AS63" s="29"/>
      <c r="BQ63" s="24"/>
      <c r="BY63" s="24"/>
      <c r="CB63" s="24"/>
      <c r="CG63" s="77"/>
    </row>
    <row r="64" spans="5:54" ht="12.75">
      <c r="E64" s="24"/>
      <c r="F64" s="30"/>
      <c r="K64" s="31"/>
      <c r="AR64" s="32"/>
      <c r="AS64" s="32"/>
      <c r="BB64" s="33"/>
    </row>
    <row r="65" spans="5:68" ht="12.75">
      <c r="E65" s="24"/>
      <c r="F65" s="30"/>
      <c r="M65" s="34"/>
      <c r="AR65" s="29"/>
      <c r="AS65" s="29"/>
      <c r="BP65" s="35"/>
    </row>
    <row r="66" spans="5:76" ht="12.75">
      <c r="E66" s="24"/>
      <c r="F66" s="30"/>
      <c r="AR66" s="29"/>
      <c r="AS66" s="29"/>
      <c r="BP66" s="35"/>
      <c r="BV66" s="15"/>
      <c r="BW66" s="15"/>
      <c r="BX66" s="15"/>
    </row>
    <row r="67" spans="44:45" ht="12.75">
      <c r="AR67" s="29"/>
      <c r="AS67" s="29"/>
    </row>
    <row r="68" spans="44:74" ht="12.75">
      <c r="AR68" s="29"/>
      <c r="AS68" s="29"/>
      <c r="AX68" s="24"/>
      <c r="BV68" s="24"/>
    </row>
    <row r="69" spans="4:45" ht="12.75">
      <c r="D69" s="24"/>
      <c r="AR69" s="29"/>
      <c r="AS69" s="29"/>
    </row>
    <row r="70" spans="44:45" ht="12.75">
      <c r="AR70" s="29"/>
      <c r="AS70" s="29"/>
    </row>
    <row r="71" spans="44:45" ht="12.75">
      <c r="AR71" s="29"/>
      <c r="AS71" s="29"/>
    </row>
    <row r="72" spans="44:69" ht="12.75">
      <c r="AR72" s="29"/>
      <c r="AS72" s="29"/>
      <c r="BP72" s="36"/>
      <c r="BQ72" s="36"/>
    </row>
    <row r="73" spans="44:69" ht="12.75">
      <c r="AR73" s="29"/>
      <c r="AS73" s="29"/>
      <c r="BP73" s="36"/>
      <c r="BQ73" s="36"/>
    </row>
    <row r="74" spans="44:71" ht="12.75">
      <c r="AR74" s="29"/>
      <c r="AS74" s="29"/>
      <c r="BR74" s="37"/>
      <c r="BS74" s="37"/>
    </row>
    <row r="75" spans="44:71" ht="12.75">
      <c r="AR75" s="29"/>
      <c r="AS75" s="29"/>
      <c r="BR75" s="36"/>
      <c r="BS75" s="36"/>
    </row>
    <row r="76" spans="44:45" ht="12.75">
      <c r="AR76" s="29"/>
      <c r="AS76" s="29"/>
    </row>
    <row r="77" spans="44:45" ht="12.75">
      <c r="AR77" s="29"/>
      <c r="AS77" s="29"/>
    </row>
    <row r="78" spans="44:45" ht="12.75">
      <c r="AR78" s="29"/>
      <c r="AS78" s="29"/>
    </row>
    <row r="79" spans="44:45" ht="12.75">
      <c r="AR79" s="29"/>
      <c r="AS79" s="29"/>
    </row>
    <row r="80" spans="44:45" ht="12.75">
      <c r="AR80" s="29"/>
      <c r="AS80" s="29"/>
    </row>
    <row r="81" spans="44:45" ht="12.75">
      <c r="AR81" s="29"/>
      <c r="AS81" s="29"/>
    </row>
    <row r="82" spans="44:45" ht="12.75">
      <c r="AR82" s="29"/>
      <c r="AS82" s="29"/>
    </row>
    <row r="83" spans="44:45" ht="12.75">
      <c r="AR83" s="29"/>
      <c r="AS83" s="29"/>
    </row>
    <row r="84" spans="44:45" ht="12.75">
      <c r="AR84" s="29"/>
      <c r="AS84" s="29"/>
    </row>
    <row r="85" spans="44:45" ht="12.75">
      <c r="AR85" s="29"/>
      <c r="AS85" s="29"/>
    </row>
    <row r="86" spans="44:45" ht="12.75">
      <c r="AR86" s="29"/>
      <c r="AS86" s="29"/>
    </row>
    <row r="87" spans="44:45" ht="12.75">
      <c r="AR87" s="29"/>
      <c r="AS87" s="29"/>
    </row>
    <row r="88" spans="44:45" ht="12.75">
      <c r="AR88" s="29"/>
      <c r="AS88" s="29"/>
    </row>
    <row r="89" spans="44:45" ht="12.75">
      <c r="AR89" s="29"/>
      <c r="AS89" s="29"/>
    </row>
    <row r="90" spans="44:45" ht="12.75">
      <c r="AR90" s="29"/>
      <c r="AS90" s="29"/>
    </row>
    <row r="91" spans="44:45" ht="12.75">
      <c r="AR91" s="29"/>
      <c r="AS91" s="29"/>
    </row>
    <row r="92" spans="44:45" ht="12.75">
      <c r="AR92" s="29"/>
      <c r="AS92" s="29"/>
    </row>
    <row r="93" spans="44:45" ht="12.75">
      <c r="AR93" s="29"/>
      <c r="AS93" s="29"/>
    </row>
    <row r="94" spans="44:45" ht="12.75">
      <c r="AR94" s="29"/>
      <c r="AS94" s="29"/>
    </row>
    <row r="95" spans="44:45" ht="12.75">
      <c r="AR95" s="29"/>
      <c r="AS95" s="29"/>
    </row>
    <row r="96" spans="44:45" ht="12.75">
      <c r="AR96" s="29"/>
      <c r="AS96" s="29"/>
    </row>
    <row r="97" spans="44:45" ht="12.75">
      <c r="AR97" s="29"/>
      <c r="AS97" s="29"/>
    </row>
    <row r="98" spans="44:45" ht="12.75">
      <c r="AR98" s="29"/>
      <c r="AS98" s="29"/>
    </row>
    <row r="99" spans="44:45" ht="12.75">
      <c r="AR99" s="29"/>
      <c r="AS99" s="29"/>
    </row>
    <row r="100" spans="44:45" ht="12.75">
      <c r="AR100" s="29"/>
      <c r="AS100" s="29"/>
    </row>
    <row r="101" spans="44:45" ht="12.75">
      <c r="AR101" s="29"/>
      <c r="AS101" s="29"/>
    </row>
    <row r="102" spans="44:45" ht="12.75">
      <c r="AR102" s="29"/>
      <c r="AS102" s="29"/>
    </row>
    <row r="103" spans="44:45" ht="12.75">
      <c r="AR103" s="29"/>
      <c r="AS103" s="29"/>
    </row>
    <row r="104" spans="44:45" ht="12.75">
      <c r="AR104" s="29"/>
      <c r="AS104" s="29"/>
    </row>
    <row r="105" spans="44:45" ht="12.75">
      <c r="AR105" s="29"/>
      <c r="AS105" s="29"/>
    </row>
    <row r="106" spans="44:45" ht="12.75">
      <c r="AR106" s="29"/>
      <c r="AS106" s="29"/>
    </row>
    <row r="107" spans="44:45" ht="12.75">
      <c r="AR107" s="29"/>
      <c r="AS107" s="29"/>
    </row>
    <row r="108" spans="44:45" ht="12.75">
      <c r="AR108" s="29"/>
      <c r="AS108" s="29"/>
    </row>
    <row r="109" spans="44:45" ht="12.75">
      <c r="AR109" s="29"/>
      <c r="AS109" s="29"/>
    </row>
    <row r="110" spans="44:45" ht="12.75">
      <c r="AR110" s="29"/>
      <c r="AS110" s="29"/>
    </row>
    <row r="111" spans="44:45" ht="12.75">
      <c r="AR111" s="29"/>
      <c r="AS111" s="29"/>
    </row>
    <row r="112" spans="44:45" ht="12.75">
      <c r="AR112" s="29"/>
      <c r="AS112" s="29"/>
    </row>
    <row r="113" spans="44:45" ht="12.75">
      <c r="AR113" s="29"/>
      <c r="AS113" s="29"/>
    </row>
    <row r="114" spans="44:45" ht="12.75">
      <c r="AR114" s="29"/>
      <c r="AS114" s="29"/>
    </row>
    <row r="115" spans="44:45" ht="12.75">
      <c r="AR115" s="29"/>
      <c r="AS115" s="29"/>
    </row>
    <row r="116" spans="44:45" ht="12.75">
      <c r="AR116" s="29"/>
      <c r="AS116" s="29"/>
    </row>
    <row r="117" spans="44:45" ht="12.75">
      <c r="AR117" s="29"/>
      <c r="AS117" s="29"/>
    </row>
    <row r="118" spans="44:45" ht="12.75">
      <c r="AR118" s="29"/>
      <c r="AS118" s="29"/>
    </row>
    <row r="119" spans="44:45" ht="12.75">
      <c r="AR119" s="29"/>
      <c r="AS119" s="29"/>
    </row>
    <row r="120" spans="44:45" ht="12.75">
      <c r="AR120" s="29"/>
      <c r="AS120" s="29"/>
    </row>
    <row r="121" spans="44:45" ht="12.75">
      <c r="AR121" s="29"/>
      <c r="AS121" s="29"/>
    </row>
    <row r="122" spans="44:45" ht="12.75">
      <c r="AR122" s="29"/>
      <c r="AS122" s="29"/>
    </row>
    <row r="123" spans="44:45" ht="12.75">
      <c r="AR123" s="29"/>
      <c r="AS123" s="29"/>
    </row>
    <row r="124" spans="44:45" ht="12.75">
      <c r="AR124" s="29"/>
      <c r="AS124" s="29"/>
    </row>
    <row r="125" spans="44:45" ht="12.75">
      <c r="AR125" s="29"/>
      <c r="AS125" s="29"/>
    </row>
    <row r="126" spans="44:45" ht="12.75">
      <c r="AR126" s="29"/>
      <c r="AS126" s="29"/>
    </row>
    <row r="127" spans="44:45" ht="12.75">
      <c r="AR127" s="29"/>
      <c r="AS127" s="29"/>
    </row>
    <row r="128" spans="44:45" ht="12.75">
      <c r="AR128" s="29"/>
      <c r="AS128" s="29"/>
    </row>
    <row r="129" spans="44:45" ht="12.75">
      <c r="AR129" s="29"/>
      <c r="AS129" s="29"/>
    </row>
    <row r="130" spans="44:45" ht="12.75">
      <c r="AR130" s="29"/>
      <c r="AS130" s="29"/>
    </row>
    <row r="131" spans="44:45" ht="12.75">
      <c r="AR131" s="29"/>
      <c r="AS131" s="29"/>
    </row>
    <row r="132" spans="44:45" ht="12.75">
      <c r="AR132" s="29"/>
      <c r="AS132" s="29"/>
    </row>
    <row r="133" spans="44:45" ht="12.75">
      <c r="AR133" s="29"/>
      <c r="AS133" s="29"/>
    </row>
    <row r="134" spans="44:45" ht="12.75">
      <c r="AR134" s="29"/>
      <c r="AS134" s="29"/>
    </row>
    <row r="135" spans="44:45" ht="12.75">
      <c r="AR135" s="29"/>
      <c r="AS135" s="29"/>
    </row>
    <row r="136" spans="44:45" ht="12.75">
      <c r="AR136" s="29"/>
      <c r="AS136" s="29"/>
    </row>
    <row r="137" spans="44:45" ht="12.75">
      <c r="AR137" s="29"/>
      <c r="AS137" s="29"/>
    </row>
    <row r="138" spans="44:45" ht="12.75">
      <c r="AR138" s="29"/>
      <c r="AS138" s="29"/>
    </row>
    <row r="139" spans="44:45" ht="12.75">
      <c r="AR139" s="29"/>
      <c r="AS139" s="29"/>
    </row>
    <row r="140" spans="44:45" ht="12.75">
      <c r="AR140" s="29"/>
      <c r="AS140" s="29"/>
    </row>
    <row r="141" spans="44:45" ht="12.75">
      <c r="AR141" s="29"/>
      <c r="AS141" s="29"/>
    </row>
    <row r="142" spans="44:45" ht="12.75">
      <c r="AR142" s="29"/>
      <c r="AS142" s="29"/>
    </row>
    <row r="143" spans="44:45" ht="12.75">
      <c r="AR143" s="29"/>
      <c r="AS143" s="29"/>
    </row>
    <row r="144" spans="44:45" ht="12.75">
      <c r="AR144" s="29"/>
      <c r="AS144" s="29"/>
    </row>
    <row r="145" spans="44:45" ht="12.75">
      <c r="AR145" s="29"/>
      <c r="AS145" s="29"/>
    </row>
    <row r="146" spans="44:45" ht="12.75">
      <c r="AR146" s="29"/>
      <c r="AS146" s="29"/>
    </row>
    <row r="147" spans="44:45" ht="12.75">
      <c r="AR147" s="29"/>
      <c r="AS147" s="29"/>
    </row>
    <row r="148" spans="44:45" ht="12.75">
      <c r="AR148" s="29"/>
      <c r="AS148" s="29"/>
    </row>
    <row r="149" spans="44:45" ht="12.75">
      <c r="AR149" s="29"/>
      <c r="AS149" s="29"/>
    </row>
    <row r="150" spans="44:45" ht="12.75">
      <c r="AR150" s="29"/>
      <c r="AS150" s="29"/>
    </row>
    <row r="151" spans="44:45" ht="12.75">
      <c r="AR151" s="29"/>
      <c r="AS151" s="29"/>
    </row>
    <row r="152" spans="44:45" ht="12.75">
      <c r="AR152" s="29"/>
      <c r="AS152" s="29"/>
    </row>
    <row r="153" spans="44:45" ht="12.75">
      <c r="AR153" s="29"/>
      <c r="AS153" s="29"/>
    </row>
    <row r="154" spans="44:45" ht="12.75">
      <c r="AR154" s="29"/>
      <c r="AS154" s="29"/>
    </row>
    <row r="155" spans="44:45" ht="12.75">
      <c r="AR155" s="29"/>
      <c r="AS155" s="29"/>
    </row>
    <row r="156" spans="44:45" ht="12.75">
      <c r="AR156" s="29"/>
      <c r="AS156" s="29"/>
    </row>
    <row r="157" spans="44:45" ht="12.75">
      <c r="AR157" s="29"/>
      <c r="AS157" s="29"/>
    </row>
    <row r="158" spans="44:45" ht="12.75">
      <c r="AR158" s="29"/>
      <c r="AS158" s="29"/>
    </row>
    <row r="159" spans="44:45" ht="12.75">
      <c r="AR159" s="29"/>
      <c r="AS159" s="29"/>
    </row>
    <row r="160" spans="44:45" ht="12.75">
      <c r="AR160" s="29"/>
      <c r="AS160" s="29"/>
    </row>
    <row r="161" spans="44:45" ht="12.75">
      <c r="AR161" s="29"/>
      <c r="AS161" s="29"/>
    </row>
    <row r="162" spans="44:45" ht="12.75">
      <c r="AR162" s="29"/>
      <c r="AS162" s="29"/>
    </row>
    <row r="163" spans="44:45" ht="12.75">
      <c r="AR163" s="29"/>
      <c r="AS163" s="29"/>
    </row>
    <row r="164" spans="44:45" ht="12.75">
      <c r="AR164" s="29"/>
      <c r="AS164" s="29"/>
    </row>
    <row r="165" spans="44:45" ht="12.75">
      <c r="AR165" s="29"/>
      <c r="AS165" s="29"/>
    </row>
    <row r="166" spans="44:45" ht="12.75">
      <c r="AR166" s="29"/>
      <c r="AS166" s="29"/>
    </row>
  </sheetData>
  <sheetProtection/>
  <mergeCells count="30">
    <mergeCell ref="CB3:CK3"/>
    <mergeCell ref="CL4:CP4"/>
    <mergeCell ref="CG4:CK4"/>
    <mergeCell ref="BF3:BJ4"/>
    <mergeCell ref="BA3:BE4"/>
    <mergeCell ref="U3:U4"/>
    <mergeCell ref="V3:X4"/>
    <mergeCell ref="CB4:CF4"/>
    <mergeCell ref="BV4:BX4"/>
    <mergeCell ref="BS3:CA3"/>
    <mergeCell ref="BS4:BU4"/>
    <mergeCell ref="AQ3:AU4"/>
    <mergeCell ref="AH3:AJ4"/>
    <mergeCell ref="AK3:AM4"/>
    <mergeCell ref="BP3:BR4"/>
    <mergeCell ref="BY4:CA4"/>
    <mergeCell ref="A3:A5"/>
    <mergeCell ref="B3:B5"/>
    <mergeCell ref="C3:G4"/>
    <mergeCell ref="P3:T4"/>
    <mergeCell ref="H3:L4"/>
    <mergeCell ref="BK3:BO4"/>
    <mergeCell ref="C2:G2"/>
    <mergeCell ref="M3:O4"/>
    <mergeCell ref="C1:L1"/>
    <mergeCell ref="Y3:AA4"/>
    <mergeCell ref="AE3:AG4"/>
    <mergeCell ref="AV3:AZ4"/>
    <mergeCell ref="AB3:AD4"/>
    <mergeCell ref="AN3:AP4"/>
  </mergeCells>
  <printOptions horizontalCentered="1"/>
  <pageMargins left="0" right="0" top="0" bottom="0" header="0" footer="0"/>
  <pageSetup fitToWidth="0" fitToHeight="1" horizontalDpi="1200" verticalDpi="1200" orientation="portrait" paperSize="9" scale="96" r:id="rId1"/>
  <headerFooter alignWithMargins="0">
    <oddFooter>&amp;R&amp;P</oddFooter>
  </headerFooter>
  <colBreaks count="9" manualBreakCount="9">
    <brk id="12" max="61" man="1"/>
    <brk id="20" max="61" man="1"/>
    <brk id="27" max="61" man="1"/>
    <brk id="42" max="61" man="1"/>
    <brk id="52" max="61" man="1"/>
    <brk id="62" max="61" man="1"/>
    <brk id="70" max="61" man="1"/>
    <brk id="79" max="61" man="1"/>
    <brk id="8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</dc:creator>
  <cp:keywords/>
  <dc:description/>
  <cp:lastModifiedBy>Пользователь Windows</cp:lastModifiedBy>
  <cp:lastPrinted>2018-08-08T11:26:08Z</cp:lastPrinted>
  <dcterms:created xsi:type="dcterms:W3CDTF">2003-06-27T11:18:10Z</dcterms:created>
  <dcterms:modified xsi:type="dcterms:W3CDTF">2018-08-08T14:42:57Z</dcterms:modified>
  <cp:category/>
  <cp:version/>
  <cp:contentType/>
  <cp:contentStatus/>
</cp:coreProperties>
</file>