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 activeTab="1"/>
  </bookViews>
  <sheets>
    <sheet name="Интернет л.1" sheetId="13" r:id="rId1"/>
    <sheet name="Интернет л.2" sheetId="14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14" l="1"/>
  <c r="G7" i="14"/>
  <c r="D11" i="13"/>
  <c r="E10" i="13"/>
  <c r="C8" i="13"/>
  <c r="C7" i="13"/>
  <c r="D7" i="13" s="1"/>
  <c r="B7" i="13"/>
  <c r="C6" i="13"/>
  <c r="D6" i="13" s="1"/>
  <c r="B6" i="13"/>
  <c r="D8" i="13" l="1"/>
  <c r="B10" i="13"/>
  <c r="D9" i="13"/>
  <c r="C10" i="13"/>
  <c r="D10" i="13" l="1"/>
  <c r="H5" i="14"/>
  <c r="H7" i="14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<sst xmlns="http://schemas.openxmlformats.org/spreadsheetml/2006/main" count="24" uniqueCount="24">
  <si>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</si>
  <si>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</si>
  <si>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</si>
  <si>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</si>
  <si>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</si>
  <si>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</si>
  <si>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</si>
  <si>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</si>
  <si>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</si>
  <si>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</si>
  <si>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</si>
  <si>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</si>
  <si>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</si>
  <si>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>ИНФОРМАЦИЯ ПО ГОСУДАРСТВЕННОМУ ДОЛГУ НИЖЕГОРОДСКОЙ ОБЛАСТИ НА 01.02.2019 г.</t>
  </si>
  <si>
    <t>Динамика по государственному долгу
 за период с 01.01.19г. по 01.02.19г.</t>
  </si>
  <si>
    <t>Прогноз
по госдолгу
на 01.01.2020</t>
  </si>
  <si>
    <t>Госдолг
на 01.02.2019</t>
  </si>
  <si>
    <t>Информация по исполнению лимитов/ограничений по государственному долгу на 01.02.2019 г.</t>
  </si>
  <si>
    <t xml:space="preserve">
Исполнение
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</si>
  <si>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</si>
  <si>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годов", тыс. рублей</t>
  </si>
  <si>
    <t>Ограничения и лимиты, установленные норамативными правовыми актами, по состоянию на 01.02.2019 г. не превышены.</t>
  </si>
  <si>
    <t>Госдолг
на 01.01.2019
(факт)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</si>
  <si>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01.02.2019 г. по сравнению с 01.01.2019 г. произошло за счёт: 
-  уменьшения объёма основного долга по кредитам коммерческих банков  за счёт досрочного погашения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</si>
</sst>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7" xfId="0" applyNumberFormat="1" applyFont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164" fontId="10" fillId="6" borderId="3" xfId="1" applyNumberFormat="1" applyFont="1" applyFill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164" fontId="11" fillId="0" borderId="33" xfId="0" applyNumberFormat="1" applyFont="1" applyBorder="1" applyAlignment="1">
      <alignment horizontal="right" wrapText="1"/>
    </xf>
    <xf numFmtId="164" fontId="11" fillId="0" borderId="11" xfId="1" applyNumberFormat="1" applyFont="1" applyBorder="1" applyAlignment="1">
      <alignment horizontal="right"/>
    </xf>
    <xf numFmtId="164" fontId="11" fillId="0" borderId="12" xfId="1" applyNumberFormat="1" applyFont="1" applyBorder="1" applyAlignment="1">
      <alignment horizontal="right"/>
    </xf>
    <xf numFmtId="164" fontId="11" fillId="0" borderId="14" xfId="1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 wrapText="1"/>
    </xf>
    <xf numFmtId="164" fontId="11" fillId="0" borderId="36" xfId="1" applyNumberFormat="1" applyFont="1" applyBorder="1" applyAlignment="1">
      <alignment horizontal="right"/>
    </xf>
    <xf numFmtId="164" fontId="10" fillId="6" borderId="38" xfId="1" applyNumberFormat="1" applyFont="1" applyFill="1" applyBorder="1" applyAlignment="1">
      <alignment horizontal="right" vertical="center"/>
    </xf>
    <xf numFmtId="164" fontId="10" fillId="6" borderId="38" xfId="0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Федеральные бюджетные кредиты 
31,8%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19957026.21305</c:v>
                </c:pt>
                <c:pt idx="1">
                  <c:v>42700000</c:v>
                </c:pt>
                <c:pt idx="2">
                  <c:v>0</c:v>
                </c:pt>
                <c:pt idx="3">
                  <c:v>200735.9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787477246070353E-2"/>
          <c:y val="3.3698130519749209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([1]Приложение№1!$EW$2:$EX$2,[1]Приложение№1!$FI$2:$FK$2)</c:f>
              <c:strCache>
                <c:ptCount val="5"/>
                <c:pt idx="0">
                  <c:v>01.01.18г.</c:v>
                </c:pt>
                <c:pt idx="1">
                  <c:v>01.02.18г.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01.01.2020
(прогноз)</c:v>
                </c:pt>
              </c:strCache>
            </c:strRef>
          </c:cat>
          <c:val>
            <c:numRef>
              <c:f>([1]Приложение№1!$EW$3:$EX$3,[1]Приложение№1!$FI$3:$FK$3)</c:f>
              <c:numCache>
                <c:formatCode>General</c:formatCode>
                <c:ptCount val="5"/>
                <c:pt idx="0">
                  <c:v>20959084.96305</c:v>
                </c:pt>
                <c:pt idx="1">
                  <c:v>20959084.96305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([1]Приложение№1!$EW$2:$EX$2,[1]Приложение№1!$FI$2:$FK$2)</c:f>
              <c:strCache>
                <c:ptCount val="5"/>
                <c:pt idx="0">
                  <c:v>01.01.18г.</c:v>
                </c:pt>
                <c:pt idx="1">
                  <c:v>01.02.18г.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01.01.2020
(прогноз)</c:v>
                </c:pt>
              </c:strCache>
            </c:strRef>
          </c:cat>
          <c:val>
            <c:numRef>
              <c:f>([1]Приложение№1!$EW$24:$EX$24,[1]Приложение№1!$FI$24:$FK$24)</c:f>
              <c:numCache>
                <c:formatCode>General</c:formatCode>
                <c:ptCount val="5"/>
                <c:pt idx="0">
                  <c:v>38300000</c:v>
                </c:pt>
                <c:pt idx="1">
                  <c:v>38300000</c:v>
                </c:pt>
                <c:pt idx="2">
                  <c:v>42700000</c:v>
                </c:pt>
                <c:pt idx="3">
                  <c:v>42700000</c:v>
                </c:pt>
                <c:pt idx="4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([1]Приложение№1!$EW$2:$EX$2,[1]Приложение№1!$FI$2:$FK$2)</c:f>
              <c:strCache>
                <c:ptCount val="5"/>
                <c:pt idx="0">
                  <c:v>01.01.18г.</c:v>
                </c:pt>
                <c:pt idx="1">
                  <c:v>01.02.18г.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01.01.2020
(прогноз)</c:v>
                </c:pt>
              </c:strCache>
            </c:strRef>
          </c:cat>
          <c:val>
            <c:numRef>
              <c:f>([1]Приложение№1!$EW$39:$EX$39,[1]Приложение№1!$FI$39:$FK$39)</c:f>
              <c:numCache>
                <c:formatCode>General</c:formatCode>
                <c:ptCount val="5"/>
                <c:pt idx="0">
                  <c:v>267412.82</c:v>
                </c:pt>
                <c:pt idx="1">
                  <c:v>262100.52</c:v>
                </c:pt>
                <c:pt idx="2">
                  <c:v>209872.86</c:v>
                </c:pt>
                <c:pt idx="3">
                  <c:v>200735.86</c:v>
                </c:pt>
                <c:pt idx="4">
                  <c:v>155129.9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([1]Приложение№1!$EW$2:$EX$2,[1]Приложение№1!$FI$2:$FK$2)</c:f>
              <c:strCache>
                <c:ptCount val="5"/>
                <c:pt idx="0">
                  <c:v>01.01.18г.</c:v>
                </c:pt>
                <c:pt idx="1">
                  <c:v>01.02.18г.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01.01.2020
(прогноз)</c:v>
                </c:pt>
              </c:strCache>
            </c:strRef>
          </c:cat>
          <c:val>
            <c:numRef>
              <c:f>([1]Приложение№1!$EW$38:$EX$38,[1]Приложение№1!$FI$38:$FK$38)</c:f>
              <c:numCache>
                <c:formatCode>General</c:formatCode>
                <c:ptCount val="5"/>
                <c:pt idx="0">
                  <c:v>16500000</c:v>
                </c:pt>
                <c:pt idx="1">
                  <c:v>16500000</c:v>
                </c:pt>
                <c:pt idx="2">
                  <c:v>12219963.75</c:v>
                </c:pt>
                <c:pt idx="3">
                  <c:v>0</c:v>
                </c:pt>
                <c:pt idx="4">
                  <c:v>11164746.4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0008320"/>
        <c:axId val="100009856"/>
        <c:axId val="0"/>
      </c:bar3DChart>
      <c:catAx>
        <c:axId val="10000832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008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47626</xdr:rowOff>
    </xdr:from>
    <xdr:to>
      <xdr:col>8</xdr:col>
      <xdr:colOff>3667125</xdr:colOff>
      <xdr:row>11</xdr:row>
      <xdr:rowOff>285750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2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19957026213.049999</v>
          </cell>
          <cell r="E9">
            <v>19957026213.049999</v>
          </cell>
        </row>
        <row r="18">
          <cell r="B18">
            <v>42700000000</v>
          </cell>
          <cell r="E18">
            <v>42700000000</v>
          </cell>
        </row>
        <row r="25">
          <cell r="E25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42700000</v>
          </cell>
        </row>
        <row r="8">
          <cell r="C8">
            <v>0</v>
          </cell>
        </row>
      </sheetData>
      <sheetData sheetId="8"/>
      <sheetData sheetId="9">
        <row r="2">
          <cell r="EW2" t="str">
            <v>01.01.18г.</v>
          </cell>
          <cell r="EX2" t="str">
            <v>01.02.18г.</v>
          </cell>
          <cell r="FI2" t="str">
            <v>01.01.19г.</v>
          </cell>
          <cell r="FJ2" t="str">
            <v>01.02.19г.</v>
          </cell>
          <cell r="FK2" t="str">
            <v>01.01.2020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EX3">
            <v>20959084.96305</v>
          </cell>
          <cell r="FI3">
            <v>19957026.21305</v>
          </cell>
          <cell r="FJ3">
            <v>19957026.21305</v>
          </cell>
          <cell r="FK3">
            <v>18954967.399999999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EX24">
            <v>38300000</v>
          </cell>
          <cell r="FI24">
            <v>42700000</v>
          </cell>
          <cell r="FJ24">
            <v>42700000</v>
          </cell>
          <cell r="FK24">
            <v>45300000</v>
          </cell>
        </row>
        <row r="38">
          <cell r="A38" t="str">
            <v>Кредиты коммерческих банков</v>
          </cell>
          <cell r="EW38">
            <v>16500000</v>
          </cell>
          <cell r="EX38">
            <v>16500000</v>
          </cell>
          <cell r="FI38">
            <v>12219963.75</v>
          </cell>
          <cell r="FJ38">
            <v>0</v>
          </cell>
          <cell r="FK38">
            <v>11164746.4</v>
          </cell>
        </row>
        <row r="39">
          <cell r="A39" t="str">
            <v>Государственные гарантий</v>
          </cell>
          <cell r="EW39">
            <v>267412.82</v>
          </cell>
          <cell r="EX39">
            <v>262100.52</v>
          </cell>
          <cell r="FI39">
            <v>209872.86</v>
          </cell>
          <cell r="FJ39">
            <v>200735.86</v>
          </cell>
          <cell r="FK39">
            <v>155129.9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zoomScale="40" zoomScaleNormal="75" zoomScaleSheetLayoutView="40" workbookViewId="0">
      <selection activeCell="A15" sqref="A15:I15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3.2851562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</row>
    <row r="2" spans="1:12" ht="69" customHeight="1" thickBot="1" x14ac:dyDescent="0.35">
      <c r="A2" s="58" t="s">
        <v>2</v>
      </c>
      <c r="B2" s="58"/>
      <c r="C2" s="58"/>
      <c r="D2" s="58"/>
      <c r="E2" s="58"/>
      <c r="F2" s="51"/>
      <c r="G2" s="51"/>
      <c r="H2" s="51"/>
      <c r="I2" s="51"/>
      <c r="J2" s="51"/>
      <c r="K2" s="1"/>
      <c r="L2" s="1"/>
    </row>
    <row r="3" spans="1:12" ht="70.5" customHeight="1" thickBot="1" x14ac:dyDescent="0.3">
      <c r="A3" s="59" t="s">
        <v>0</v>
      </c>
      <c r="B3" s="62" t="s">
        <v>14</v>
      </c>
      <c r="C3" s="63"/>
      <c r="D3" s="64"/>
      <c r="E3" s="65" t="s">
        <v>15</v>
      </c>
      <c r="F3" s="2"/>
    </row>
    <row r="4" spans="1:12" ht="12.75" customHeight="1" x14ac:dyDescent="0.2">
      <c r="A4" s="60"/>
      <c r="B4" s="68" t="s">
        <v>22</v>
      </c>
      <c r="C4" s="68" t="s">
        <v>16</v>
      </c>
      <c r="D4" s="70" t="s">
        <v>3</v>
      </c>
      <c r="E4" s="66"/>
      <c r="F4" s="72"/>
      <c r="G4" s="52"/>
    </row>
    <row r="5" spans="1:12" ht="72.75" customHeight="1" thickBot="1" x14ac:dyDescent="0.25">
      <c r="A5" s="61"/>
      <c r="B5" s="69"/>
      <c r="C5" s="69"/>
      <c r="D5" s="71"/>
      <c r="E5" s="67"/>
      <c r="F5" s="73"/>
      <c r="G5" s="52"/>
    </row>
    <row r="6" spans="1:12" s="4" customFormat="1" ht="90" customHeight="1" x14ac:dyDescent="0.35">
      <c r="A6" s="33" t="s">
        <v>4</v>
      </c>
      <c r="B6" s="39">
        <f>'[1]Ставки и дюрация'!B9/1000</f>
        <v>19957026.21305</v>
      </c>
      <c r="C6" s="39">
        <f>'[1]Ставки и дюрация'!E9/1000</f>
        <v>19957026.21305</v>
      </c>
      <c r="D6" s="40">
        <f>C6-B6</f>
        <v>0</v>
      </c>
      <c r="E6" s="41">
        <v>18954967.399999999</v>
      </c>
      <c r="F6" s="15"/>
      <c r="G6" s="3"/>
    </row>
    <row r="7" spans="1:12" ht="90" customHeight="1" x14ac:dyDescent="0.35">
      <c r="A7" s="34" t="s">
        <v>5</v>
      </c>
      <c r="B7" s="42">
        <f>'[1]Ставки и дюрация'!B18/1000</f>
        <v>42700000</v>
      </c>
      <c r="C7" s="42">
        <f>'[1]Ставки и дюрация'!E18/1000</f>
        <v>42700000</v>
      </c>
      <c r="D7" s="40">
        <f t="shared" ref="D7:D10" si="0">C7-B7</f>
        <v>0</v>
      </c>
      <c r="E7" s="43">
        <v>45300000</v>
      </c>
      <c r="F7" s="16"/>
      <c r="G7" s="5"/>
      <c r="K7" s="4"/>
    </row>
    <row r="8" spans="1:12" ht="90" customHeight="1" x14ac:dyDescent="0.35">
      <c r="A8" s="35" t="s">
        <v>6</v>
      </c>
      <c r="B8" s="42">
        <v>12219963.699999999</v>
      </c>
      <c r="C8" s="42">
        <f>'[1]Ставки и дюрация'!E25/1000</f>
        <v>0</v>
      </c>
      <c r="D8" s="40">
        <f t="shared" si="0"/>
        <v>-12219963.699999999</v>
      </c>
      <c r="E8" s="43">
        <v>10650535.9</v>
      </c>
      <c r="F8" s="16"/>
      <c r="G8" s="5"/>
      <c r="K8" s="4"/>
    </row>
    <row r="9" spans="1:12" ht="96" customHeight="1" thickBot="1" x14ac:dyDescent="0.4">
      <c r="A9" s="36" t="s">
        <v>7</v>
      </c>
      <c r="B9" s="44">
        <v>209872.9</v>
      </c>
      <c r="C9" s="44">
        <v>200735.9</v>
      </c>
      <c r="D9" s="45">
        <f t="shared" si="0"/>
        <v>-9137</v>
      </c>
      <c r="E9" s="46">
        <v>155130</v>
      </c>
      <c r="F9" s="17"/>
      <c r="G9" s="5"/>
      <c r="H9" s="74"/>
      <c r="I9" s="74"/>
      <c r="J9" s="6"/>
      <c r="K9" s="4"/>
      <c r="L9" s="7"/>
    </row>
    <row r="10" spans="1:12" s="9" customFormat="1" ht="90" customHeight="1" thickBot="1" x14ac:dyDescent="0.25">
      <c r="A10" s="37" t="s">
        <v>8</v>
      </c>
      <c r="B10" s="47">
        <f>SUM(B6:B9)</f>
        <v>75086862.813050002</v>
      </c>
      <c r="C10" s="47">
        <f>SUM(C6:C9)</f>
        <v>62857762.113049999</v>
      </c>
      <c r="D10" s="48">
        <f t="shared" si="0"/>
        <v>-12229100.700000003</v>
      </c>
      <c r="E10" s="38">
        <f>SUM(E6:E9)</f>
        <v>75060633.299999997</v>
      </c>
      <c r="F10" s="18"/>
      <c r="G10" s="5"/>
      <c r="H10" s="75"/>
      <c r="I10" s="75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 t="shared" ref="D11" si="1">B11-C11</f>
        <v>0</v>
      </c>
      <c r="E11" s="11"/>
      <c r="F11" s="20"/>
      <c r="G11" s="5"/>
      <c r="H11" s="53"/>
      <c r="I11" s="53"/>
      <c r="J11" s="8"/>
      <c r="K11" s="8"/>
      <c r="L11" s="8"/>
    </row>
    <row r="12" spans="1:12" s="9" customFormat="1" ht="153" customHeight="1" x14ac:dyDescent="0.2">
      <c r="A12" s="76" t="s">
        <v>23</v>
      </c>
      <c r="B12" s="76"/>
      <c r="C12" s="76"/>
      <c r="D12" s="76"/>
      <c r="E12" s="76"/>
      <c r="F12" s="76"/>
      <c r="G12" s="76"/>
      <c r="H12" s="76"/>
      <c r="I12" s="76"/>
      <c r="J12" s="76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3"/>
      <c r="I13" s="53"/>
      <c r="J13" s="8"/>
      <c r="K13" s="8"/>
      <c r="L13" s="8"/>
    </row>
    <row r="14" spans="1:12" s="21" customFormat="1" ht="0.75" hidden="1" customHeight="1" x14ac:dyDescent="0.3">
      <c r="A14" s="77"/>
      <c r="B14" s="78"/>
      <c r="C14" s="78"/>
      <c r="D14" s="78"/>
      <c r="E14" s="78"/>
      <c r="F14" s="78"/>
      <c r="G14" s="78"/>
      <c r="H14" s="78"/>
    </row>
    <row r="15" spans="1:12" s="21" customFormat="1" ht="37.5" customHeight="1" x14ac:dyDescent="0.2">
      <c r="A15" s="79" t="s">
        <v>1</v>
      </c>
      <c r="B15" s="79"/>
      <c r="C15" s="79"/>
      <c r="D15" s="79"/>
      <c r="E15" s="79"/>
      <c r="F15" s="79"/>
      <c r="G15" s="79"/>
      <c r="H15" s="79"/>
      <c r="I15" s="79"/>
    </row>
    <row r="16" spans="1:12" s="22" customFormat="1" ht="48.75" customHeight="1" x14ac:dyDescent="0.2">
      <c r="A16" s="55"/>
      <c r="B16" s="55"/>
      <c r="C16" s="55"/>
      <c r="D16" s="55"/>
      <c r="E16" s="55"/>
      <c r="F16" s="55"/>
      <c r="G16" s="50"/>
      <c r="H16" s="50"/>
    </row>
    <row r="17" spans="1:10" s="22" customFormat="1" ht="49.5" customHeight="1" x14ac:dyDescent="0.25">
      <c r="A17" s="54"/>
      <c r="B17" s="54"/>
      <c r="C17" s="54"/>
      <c r="D17" s="54"/>
      <c r="E17" s="54"/>
      <c r="F17" s="54"/>
      <c r="G17" s="23"/>
      <c r="H17" s="23"/>
    </row>
    <row r="18" spans="1:10" s="22" customFormat="1" ht="49.5" customHeight="1" x14ac:dyDescent="0.25">
      <c r="A18" s="54"/>
      <c r="B18" s="54"/>
      <c r="C18" s="54"/>
      <c r="D18" s="54"/>
      <c r="E18" s="54"/>
      <c r="F18" s="54"/>
      <c r="G18" s="23"/>
      <c r="H18" s="23"/>
    </row>
    <row r="19" spans="1:10" s="22" customFormat="1" ht="49.5" customHeight="1" x14ac:dyDescent="0.25">
      <c r="A19" s="54"/>
      <c r="B19" s="54"/>
      <c r="C19" s="54"/>
      <c r="D19" s="54"/>
      <c r="E19" s="54"/>
      <c r="F19" s="54"/>
      <c r="G19" s="24"/>
      <c r="H19" s="24"/>
    </row>
    <row r="20" spans="1:10" s="22" customFormat="1" ht="49.5" hidden="1" customHeight="1" x14ac:dyDescent="0.25">
      <c r="A20" s="54"/>
      <c r="B20" s="54"/>
      <c r="C20" s="54"/>
      <c r="D20" s="54"/>
      <c r="E20" s="54"/>
      <c r="F20" s="49"/>
      <c r="G20" s="23"/>
      <c r="H20" s="23"/>
    </row>
    <row r="21" spans="1:10" s="22" customFormat="1" ht="49.5" customHeight="1" x14ac:dyDescent="0.25">
      <c r="A21" s="54"/>
      <c r="B21" s="54"/>
      <c r="C21" s="54"/>
      <c r="D21" s="54"/>
      <c r="E21" s="54"/>
      <c r="F21" s="54"/>
      <c r="G21" s="24"/>
      <c r="H21" s="24"/>
      <c r="I21" s="25"/>
      <c r="J21" s="25"/>
    </row>
    <row r="22" spans="1:10" hidden="1" x14ac:dyDescent="0.2">
      <c r="A22" s="52"/>
      <c r="B22" s="52"/>
      <c r="C22" s="52"/>
      <c r="D22" s="52"/>
      <c r="E22" s="52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EF" sheet="1" objects="1" scenarios="1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6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70" zoomScaleNormal="70" zoomScaleSheetLayoutView="70" workbookViewId="0">
      <selection activeCell="G6" sqref="G6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1" t="s">
        <v>17</v>
      </c>
      <c r="B2" s="82"/>
      <c r="C2" s="82"/>
      <c r="D2" s="82"/>
      <c r="E2" s="82"/>
      <c r="F2" s="82"/>
      <c r="G2" s="82"/>
      <c r="H2" s="82"/>
    </row>
    <row r="3" spans="1:8" ht="24.75" customHeight="1" thickBot="1" x14ac:dyDescent="0.25">
      <c r="A3" s="10"/>
      <c r="B3" s="11"/>
      <c r="C3" s="11"/>
      <c r="D3" s="11"/>
      <c r="E3" s="11"/>
      <c r="F3" s="31"/>
      <c r="G3" s="9"/>
      <c r="H3" s="32"/>
    </row>
    <row r="4" spans="1:8" ht="59.25" customHeight="1" thickBot="1" x14ac:dyDescent="0.25">
      <c r="A4" s="83" t="s">
        <v>12</v>
      </c>
      <c r="B4" s="84"/>
      <c r="C4" s="84"/>
      <c r="D4" s="84"/>
      <c r="E4" s="84"/>
      <c r="F4" s="85"/>
      <c r="G4" s="30" t="s">
        <v>11</v>
      </c>
      <c r="H4" s="30" t="s">
        <v>18</v>
      </c>
    </row>
    <row r="5" spans="1:8" ht="80.25" customHeight="1" x14ac:dyDescent="0.2">
      <c r="A5" s="86" t="s">
        <v>19</v>
      </c>
      <c r="B5" s="87"/>
      <c r="C5" s="87"/>
      <c r="D5" s="87"/>
      <c r="E5" s="87"/>
      <c r="F5" s="87"/>
      <c r="G5" s="29">
        <v>102123401.3</v>
      </c>
      <c r="H5" s="28">
        <f>'Интернет л.1'!$C$10</f>
        <v>62857762.113049999</v>
      </c>
    </row>
    <row r="6" spans="1:8" ht="80.25" customHeight="1" x14ac:dyDescent="0.2">
      <c r="A6" s="88" t="s">
        <v>20</v>
      </c>
      <c r="B6" s="89"/>
      <c r="C6" s="89"/>
      <c r="D6" s="89"/>
      <c r="E6" s="89"/>
      <c r="F6" s="90"/>
      <c r="G6" s="29">
        <v>4710634.4000000004</v>
      </c>
      <c r="H6" s="28">
        <v>563061.51240999997</v>
      </c>
    </row>
    <row r="7" spans="1:8" ht="80.25" customHeight="1" x14ac:dyDescent="0.2">
      <c r="A7" s="88" t="s">
        <v>10</v>
      </c>
      <c r="B7" s="89"/>
      <c r="C7" s="89"/>
      <c r="D7" s="89"/>
      <c r="E7" s="89"/>
      <c r="F7" s="90"/>
      <c r="G7" s="29">
        <f>60</f>
        <v>60</v>
      </c>
      <c r="H7" s="28">
        <f>H5/136164535*100</f>
        <v>46.16309387246099</v>
      </c>
    </row>
    <row r="8" spans="1:8" ht="80.25" customHeight="1" thickBot="1" x14ac:dyDescent="0.25">
      <c r="A8" s="91" t="s">
        <v>9</v>
      </c>
      <c r="B8" s="92"/>
      <c r="C8" s="92"/>
      <c r="D8" s="92"/>
      <c r="E8" s="92"/>
      <c r="F8" s="92"/>
      <c r="G8" s="27">
        <v>45</v>
      </c>
      <c r="H8" s="26">
        <f>('[1]Интернет л.1'!C8+'[1]Интернет л.1'!C7)/136164535*100</f>
        <v>31.35912005280964</v>
      </c>
    </row>
    <row r="9" spans="1:8" ht="18" customHeight="1" x14ac:dyDescent="0.2"/>
    <row r="10" spans="1:8" ht="42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</row>
  </sheetData>
  <sheetProtection password="CEEF" sheet="1" objects="1" scenarios="1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2019-02-04T09:35:03Z</cp:lastPrinted>
  <dcterms:created xsi:type="dcterms:W3CDTF">2018-07-05T14:50:24Z</dcterms:created>
  <dcterms:modified xsi:type="dcterms:W3CDTF">2019-02-04T10:05:31Z</dcterms:modified>
</cp:coreProperties>
</file>