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.1" sheetId="29" r:id="rId1"/>
    <sheet name="Интернет л.2" sheetId="30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0" i="29" l="1"/>
  <c r="D9" i="29"/>
  <c r="H7" i="30" l="1"/>
  <c r="H8" i="30"/>
  <c r="G7" i="30" l="1"/>
  <c r="H5" i="30"/>
  <c r="B6" i="29"/>
  <c r="C6" i="29"/>
  <c r="D6" i="29"/>
  <c r="B7" i="29"/>
  <c r="C7" i="29"/>
  <c r="D7" i="29" s="1"/>
  <c r="B8" i="29"/>
  <c r="C8" i="29"/>
  <c r="D8" i="29" s="1"/>
  <c r="B9" i="29"/>
  <c r="C9" i="29"/>
  <c r="B10" i="29"/>
  <c r="C10" i="29"/>
  <c r="E10" i="29"/>
  <c r="D11" i="29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<sst xmlns="http://schemas.openxmlformats.org/spreadsheetml/2006/main" count="24" uniqueCount="24">
  <si>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</si>
  <si>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</si>
  <si>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</si>
  <si>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</si>
  <si>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</si>
  <si>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</si>
  <si>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</si>
  <si>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</si>
  <si>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</si>
  <si>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</si>
  <si>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</si>
  <si>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</si>
  <si>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</si>
  <si>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 xml:space="preserve">
Исполнение
</t>
  </si>
  <si>
    <t>Госдолг
на 01.01.2019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</si>
  <si>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01.09.2019 г. по сравнению с 01.01.2019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уменьшение объёма  за счет погашения части основного долга по облигационному займу 2013 г.;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</si>
  <si>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Госдолг
на 01.09.2019</t>
  </si>
  <si>
    <t>Прогноз
по госдолгу
на 01.01.2020
( с учетом уточнений от августа 2019 г.)</t>
  </si>
  <si>
    <t>Динамика по государственному долгу
 за период с 01.01.19г. по 01.09.19г.</t>
  </si>
  <si>
    <t>ИНФОРМАЦИЯ ПО ГОСУДАРСТВЕННОМУ ДОЛГУ НИЖЕГОРОДСКОЙ ОБЛАСТИ НА 01.09.2019 г.</t>
  </si>
  <si>
    <t>Информация по исполнению лимитов/ограничений по государственному долгу на 01.09.2019 г.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</si>
  <si>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01.09.2019 г. не превышены.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</si>
  <si>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 (с учетом изменений на 01.07.2019 № 61-З)),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</si>
  <si>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  (с учетом изменений на 01.07.2019 № 61-З),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</si>
</sst>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7" xfId="0" applyNumberFormat="1" applyFont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4" fontId="11" fillId="0" borderId="9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33" xfId="0" applyNumberFormat="1" applyFont="1" applyBorder="1" applyAlignment="1">
      <alignment horizontal="right" wrapText="1"/>
    </xf>
    <xf numFmtId="4" fontId="11" fillId="0" borderId="11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4" xfId="1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 wrapText="1"/>
    </xf>
    <xf numFmtId="4" fontId="11" fillId="0" borderId="36" xfId="1" applyNumberFormat="1" applyFont="1" applyBorder="1" applyAlignment="1">
      <alignment horizontal="right"/>
    </xf>
    <xf numFmtId="4" fontId="10" fillId="6" borderId="38" xfId="1" applyNumberFormat="1" applyFont="1" applyFill="1" applyBorder="1" applyAlignment="1">
      <alignment horizontal="right" vertical="center"/>
    </xf>
    <xf numFmtId="4" fontId="10" fillId="6" borderId="38" xfId="0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  <xf numFmtId="4" fontId="10" fillId="6" borderId="3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#,##0.00</c:formatCode>
                <c:ptCount val="4"/>
                <c:pt idx="0">
                  <c:v>19957026.21305</c:v>
                </c:pt>
                <c:pt idx="1">
                  <c:v>40700000</c:v>
                </c:pt>
                <c:pt idx="2">
                  <c:v>0</c:v>
                </c:pt>
                <c:pt idx="3">
                  <c:v>187793.375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([1]Приложение№1!$EW$2,[1]Приложение№1!$FD$2,[1]Приложение№1!$FI$2:$FR$2)</c:f>
              <c:strCache>
                <c:ptCount val="12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01.01.20г.
(прогноз)</c:v>
                </c:pt>
              </c:strCache>
            </c:strRef>
          </c:cat>
          <c:val>
            <c:numRef>
              <c:f>([1]Приложение№1!$EW$3,[1]Приложение№1!$FD$3,[1]Приложение№1!$FI$3:$FR$3)</c:f>
              <c:numCache>
                <c:formatCode>General</c:formatCode>
                <c:ptCount val="12"/>
                <c:pt idx="0">
                  <c:v>20959084.96305</c:v>
                </c:pt>
                <c:pt idx="1">
                  <c:v>31945227.96305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19957026.21305</c:v>
                </c:pt>
                <c:pt idx="7">
                  <c:v>19957026.21305</c:v>
                </c:pt>
                <c:pt idx="8">
                  <c:v>19957026.21305</c:v>
                </c:pt>
                <c:pt idx="9">
                  <c:v>19957026.21305</c:v>
                </c:pt>
                <c:pt idx="10">
                  <c:v>19957026.21305</c:v>
                </c:pt>
                <c:pt idx="11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([1]Приложение№1!$EW$2,[1]Приложение№1!$FD$2,[1]Приложение№1!$FI$2:$FR$2)</c:f>
              <c:strCache>
                <c:ptCount val="12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01.01.20г.
(прогноз)</c:v>
                </c:pt>
              </c:strCache>
            </c:strRef>
          </c:cat>
          <c:val>
            <c:numRef>
              <c:f>([1]Приложение№1!$EW$24,[1]Приложение№1!$FD$24,[1]Приложение№1!$FI$24:$FR$24)</c:f>
              <c:numCache>
                <c:formatCode>General</c:formatCode>
                <c:ptCount val="12"/>
                <c:pt idx="0">
                  <c:v>38300000</c:v>
                </c:pt>
                <c:pt idx="1">
                  <c:v>38300000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42700000</c:v>
                </c:pt>
                <c:pt idx="7">
                  <c:v>42700000</c:v>
                </c:pt>
                <c:pt idx="8">
                  <c:v>42700000</c:v>
                </c:pt>
                <c:pt idx="9">
                  <c:v>42700000</c:v>
                </c:pt>
                <c:pt idx="10">
                  <c:v>40700000</c:v>
                </c:pt>
                <c:pt idx="11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([1]Приложение№1!$EW$2,[1]Приложение№1!$FD$2,[1]Приложение№1!$FI$2:$FR$2)</c:f>
              <c:strCache>
                <c:ptCount val="12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01.01.20г.
(прогноз)</c:v>
                </c:pt>
              </c:strCache>
            </c:strRef>
          </c:cat>
          <c:val>
            <c:numRef>
              <c:f>([1]Приложение№1!$EW$39,[1]Приложение№1!$FD$39,[1]Приложение№1!$FI$39:$FR$39)</c:f>
              <c:numCache>
                <c:formatCode>General</c:formatCode>
                <c:ptCount val="12"/>
                <c:pt idx="0">
                  <c:v>267412.82</c:v>
                </c:pt>
                <c:pt idx="1">
                  <c:v>232477.01</c:v>
                </c:pt>
                <c:pt idx="2">
                  <c:v>209872.86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200735.86</c:v>
                </c:pt>
                <c:pt idx="7">
                  <c:v>200735.86</c:v>
                </c:pt>
                <c:pt idx="8">
                  <c:v>200735.86</c:v>
                </c:pt>
                <c:pt idx="9">
                  <c:v>187793.375</c:v>
                </c:pt>
                <c:pt idx="10">
                  <c:v>187793.375</c:v>
                </c:pt>
                <c:pt idx="11">
                  <c:v>176330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([1]Приложение№1!$EW$2,[1]Приложение№1!$FD$2,[1]Приложение№1!$FI$2:$FR$2)</c:f>
              <c:strCache>
                <c:ptCount val="12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01.01.20г.
(прогноз)</c:v>
                </c:pt>
              </c:strCache>
            </c:strRef>
          </c:cat>
          <c:val>
            <c:numRef>
              <c:f>([1]Приложение№1!$EW$38,[1]Приложение№1!$FD$38,[1]Приложение№1!$FI$38:$FR$38)</c:f>
              <c:numCache>
                <c:formatCode>General</c:formatCode>
                <c:ptCount val="12"/>
                <c:pt idx="0">
                  <c:v>16500000</c:v>
                </c:pt>
                <c:pt idx="1">
                  <c:v>0</c:v>
                </c:pt>
                <c:pt idx="2">
                  <c:v>12219963.75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10616393.4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9541760"/>
        <c:axId val="99543296"/>
        <c:axId val="0"/>
      </c:bar3DChart>
      <c:catAx>
        <c:axId val="9954176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9543296"/>
        <c:crosses val="autoZero"/>
        <c:auto val="1"/>
        <c:lblAlgn val="ctr"/>
        <c:lblOffset val="100"/>
        <c:noMultiLvlLbl val="0"/>
      </c:catAx>
      <c:valAx>
        <c:axId val="9954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541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357188</xdr:colOff>
      <xdr:row>2</xdr:row>
      <xdr:rowOff>23813</xdr:rowOff>
    </xdr:from>
    <xdr:to>
      <xdr:col>10</xdr:col>
      <xdr:colOff>95251</xdr:colOff>
      <xdr:row>11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1082;.206%20&#1054;&#1090;&#1076;&#1077;&#1083;%20&#1079;&#1072;&#1080;&#1084;&#1089;&#1090;&#1074;&#1086;&#1074;&#1072;&#1085;&#1080;&#1081;\&#1043;&#1088;&#1080;&#1096;&#1091;&#1085;&#1100;&#1082;&#1080;&#1085;&#1072;%20&#1045;&#1082;&#1072;&#1090;&#1077;&#1088;&#1080;&#1085;&#1072;%20&#1040;&#1083;&#1077;&#1082;&#1089;&#1072;&#1085;&#1076;&#1088;&#1086;&#1074;&#1085;&#1072;\&#1054;&#1087;&#1077;&#1088;&#1072;&#1090;&#1080;&#1074;&#1082;&#1072;\&#1043;&#1088;&#1072;&#1092;&#1080;&#1082;%20&#1087;&#1083;&#1072;&#1090;&#1077;&#1078;&#1077;&#1081;\2019\01.09.19\&#1055;&#1083;&#1072;&#1090;&#1077;&#1078;&#1085;&#1099;&#1081;%20&#1082;&#1072;&#1083;&#1077;&#1085;&#1076;&#1072;&#1088;&#1100;%20(&#1075;&#1086;&#1076;&#1086;&#1074;&#1086;&#1081;%20&#1085;&#1086;&#1074;&#1099;&#1081;)_010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19957026213.049999</v>
          </cell>
          <cell r="E9">
            <v>19957026213.049999</v>
          </cell>
        </row>
        <row r="18">
          <cell r="B18">
            <v>42700000000</v>
          </cell>
          <cell r="E18">
            <v>40700000000</v>
          </cell>
        </row>
        <row r="25">
          <cell r="B25">
            <v>12219963750</v>
          </cell>
          <cell r="E25">
            <v>0</v>
          </cell>
        </row>
        <row r="26">
          <cell r="B26">
            <v>209872860</v>
          </cell>
          <cell r="E26">
            <v>187793375</v>
          </cell>
        </row>
      </sheetData>
      <sheetData sheetId="7"/>
      <sheetData sheetId="8"/>
      <sheetData sheetId="9">
        <row r="2">
          <cell r="EW2" t="str">
            <v>01.01.18г.</v>
          </cell>
          <cell r="FD2" t="str">
            <v>01.08.18г.</v>
          </cell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01.05.19г.</v>
          </cell>
          <cell r="FN2" t="str">
            <v>01.06.19г.</v>
          </cell>
          <cell r="FO2" t="str">
            <v>01.07.19г.</v>
          </cell>
          <cell r="FP2" t="str">
            <v>01.08.19г.</v>
          </cell>
          <cell r="FQ2" t="str">
            <v>01.09.19г.</v>
          </cell>
          <cell r="FR2" t="str">
            <v>01.01.20г.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FD3">
            <v>31945227.96305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19957026.21305</v>
          </cell>
          <cell r="FN3">
            <v>19957026.21305</v>
          </cell>
          <cell r="FO3">
            <v>19957026.21305</v>
          </cell>
          <cell r="FP3">
            <v>19957026.21305</v>
          </cell>
          <cell r="FQ3">
            <v>19957026.21305</v>
          </cell>
          <cell r="FR3">
            <v>18954967.399999999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FD24">
            <v>38300000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42700000</v>
          </cell>
          <cell r="FN24">
            <v>42700000</v>
          </cell>
          <cell r="FO24">
            <v>42700000</v>
          </cell>
          <cell r="FP24">
            <v>42700000</v>
          </cell>
          <cell r="FQ24">
            <v>40700000</v>
          </cell>
          <cell r="FR24">
            <v>45300000</v>
          </cell>
        </row>
        <row r="38">
          <cell r="A38" t="str">
            <v>Кредиты коммерческих банков</v>
          </cell>
          <cell r="EW38">
            <v>16500000</v>
          </cell>
          <cell r="FD38">
            <v>0</v>
          </cell>
          <cell r="FI38">
            <v>12219963.75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10616393.4</v>
          </cell>
        </row>
        <row r="39">
          <cell r="A39" t="str">
            <v>Государственные гарантий</v>
          </cell>
          <cell r="EW39">
            <v>267412.82</v>
          </cell>
          <cell r="FD39">
            <v>232477.01</v>
          </cell>
          <cell r="FI39">
            <v>209872.86</v>
          </cell>
          <cell r="FJ39">
            <v>200735.86</v>
          </cell>
          <cell r="FK39">
            <v>200735.86</v>
          </cell>
          <cell r="FL39">
            <v>200735.86</v>
          </cell>
          <cell r="FM39">
            <v>200735.86</v>
          </cell>
          <cell r="FN39">
            <v>200735.86</v>
          </cell>
          <cell r="FO39">
            <v>200735.86</v>
          </cell>
          <cell r="FP39">
            <v>187793.375</v>
          </cell>
          <cell r="FQ39">
            <v>187793.375</v>
          </cell>
          <cell r="FR39">
            <v>176330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3" zoomScale="40" zoomScaleNormal="75" zoomScaleSheetLayoutView="40" workbookViewId="0">
      <selection activeCell="E10" sqref="E10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1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</row>
    <row r="2" spans="1:12" ht="69" customHeight="1" thickBot="1" x14ac:dyDescent="0.35">
      <c r="A2" s="69" t="s">
        <v>2</v>
      </c>
      <c r="B2" s="69"/>
      <c r="C2" s="69"/>
      <c r="D2" s="69"/>
      <c r="E2" s="69"/>
      <c r="F2" s="50"/>
      <c r="G2" s="50"/>
      <c r="H2" s="50"/>
      <c r="I2" s="50"/>
      <c r="J2" s="50"/>
      <c r="K2" s="1"/>
      <c r="L2" s="1"/>
    </row>
    <row r="3" spans="1:12" ht="70.5" customHeight="1" thickBot="1" x14ac:dyDescent="0.3">
      <c r="A3" s="76" t="s">
        <v>0</v>
      </c>
      <c r="B3" s="70" t="s">
        <v>18</v>
      </c>
      <c r="C3" s="71"/>
      <c r="D3" s="72"/>
      <c r="E3" s="73" t="s">
        <v>17</v>
      </c>
      <c r="F3" s="2"/>
    </row>
    <row r="4" spans="1:12" ht="12.75" customHeight="1" x14ac:dyDescent="0.2">
      <c r="A4" s="77"/>
      <c r="B4" s="63" t="s">
        <v>14</v>
      </c>
      <c r="C4" s="63" t="s">
        <v>16</v>
      </c>
      <c r="D4" s="65" t="s">
        <v>3</v>
      </c>
      <c r="E4" s="74"/>
      <c r="F4" s="67"/>
      <c r="G4" s="51"/>
    </row>
    <row r="5" spans="1:12" ht="91.5" customHeight="1" thickBot="1" x14ac:dyDescent="0.25">
      <c r="A5" s="78"/>
      <c r="B5" s="64"/>
      <c r="C5" s="64"/>
      <c r="D5" s="66"/>
      <c r="E5" s="75"/>
      <c r="F5" s="68"/>
      <c r="G5" s="51"/>
    </row>
    <row r="6" spans="1:12" s="4" customFormat="1" ht="90" customHeight="1" x14ac:dyDescent="0.35">
      <c r="A6" s="33" t="s">
        <v>4</v>
      </c>
      <c r="B6" s="38">
        <f>'[1]Ставки и дюрация'!B9/1000</f>
        <v>19957026.21305</v>
      </c>
      <c r="C6" s="38">
        <f>'[1]Ставки и дюрация'!E9/1000</f>
        <v>19957026.21305</v>
      </c>
      <c r="D6" s="39">
        <f>C6-B6</f>
        <v>0</v>
      </c>
      <c r="E6" s="40">
        <v>18954967.399999999</v>
      </c>
      <c r="F6" s="15"/>
      <c r="G6" s="3"/>
    </row>
    <row r="7" spans="1:12" ht="90" customHeight="1" x14ac:dyDescent="0.35">
      <c r="A7" s="34" t="s">
        <v>5</v>
      </c>
      <c r="B7" s="41">
        <f>'[1]Ставки и дюрация'!B18/1000</f>
        <v>42700000</v>
      </c>
      <c r="C7" s="41">
        <f>'[1]Ставки и дюрация'!E18/1000</f>
        <v>40700000</v>
      </c>
      <c r="D7" s="39">
        <f>C7-B7</f>
        <v>-2000000</v>
      </c>
      <c r="E7" s="42">
        <v>45300000</v>
      </c>
      <c r="F7" s="16"/>
      <c r="G7" s="5"/>
      <c r="K7" s="4"/>
    </row>
    <row r="8" spans="1:12" ht="90" customHeight="1" x14ac:dyDescent="0.35">
      <c r="A8" s="35" t="s">
        <v>6</v>
      </c>
      <c r="B8" s="41">
        <f>'[1]Ставки и дюрация'!B25/1000</f>
        <v>12219963.75</v>
      </c>
      <c r="C8" s="41">
        <f>'[1]Ставки и дюрация'!E25/1000</f>
        <v>0</v>
      </c>
      <c r="D8" s="39">
        <f>C8-B8</f>
        <v>-12219963.75</v>
      </c>
      <c r="E8" s="42">
        <v>10616393.4</v>
      </c>
      <c r="F8" s="16"/>
      <c r="G8" s="5"/>
      <c r="K8" s="4"/>
    </row>
    <row r="9" spans="1:12" ht="96" customHeight="1" thickBot="1" x14ac:dyDescent="0.4">
      <c r="A9" s="36" t="s">
        <v>7</v>
      </c>
      <c r="B9" s="43">
        <f>'[1]Ставки и дюрация'!B26/1000</f>
        <v>209872.86</v>
      </c>
      <c r="C9" s="43">
        <f>'[1]Ставки и дюрация'!E26/1000</f>
        <v>187793.375</v>
      </c>
      <c r="D9" s="44">
        <f>C9-B9+0.01</f>
        <v>-22079.474999999988</v>
      </c>
      <c r="E9" s="45">
        <v>176330</v>
      </c>
      <c r="F9" s="17"/>
      <c r="G9" s="5"/>
      <c r="H9" s="53"/>
      <c r="I9" s="53"/>
      <c r="J9" s="6"/>
      <c r="K9" s="4"/>
      <c r="L9" s="7"/>
    </row>
    <row r="10" spans="1:12" s="9" customFormat="1" ht="90" customHeight="1" thickBot="1" x14ac:dyDescent="0.25">
      <c r="A10" s="37" t="s">
        <v>8</v>
      </c>
      <c r="B10" s="46">
        <f>SUM(B6:B9)</f>
        <v>75086862.823050007</v>
      </c>
      <c r="C10" s="46">
        <f>SUM(C6:C9)</f>
        <v>60844819.58805</v>
      </c>
      <c r="D10" s="47">
        <f>C10-B10+0.01</f>
        <v>-14242043.225000007</v>
      </c>
      <c r="E10" s="92">
        <f>SUM(E6:E9)</f>
        <v>75047690.799999997</v>
      </c>
      <c r="F10" s="18"/>
      <c r="G10" s="5"/>
      <c r="H10" s="56"/>
      <c r="I10" s="56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>B11-C11</f>
        <v>0</v>
      </c>
      <c r="E11" s="11"/>
      <c r="F11" s="20"/>
      <c r="G11" s="5"/>
      <c r="H11" s="52"/>
      <c r="I11" s="52"/>
      <c r="J11" s="8"/>
      <c r="K11" s="8"/>
      <c r="L11" s="8"/>
    </row>
    <row r="12" spans="1:12" s="9" customFormat="1" ht="153" customHeight="1" x14ac:dyDescent="0.2">
      <c r="A12" s="57" t="s">
        <v>15</v>
      </c>
      <c r="B12" s="57"/>
      <c r="C12" s="57"/>
      <c r="D12" s="57"/>
      <c r="E12" s="57"/>
      <c r="F12" s="57"/>
      <c r="G12" s="57"/>
      <c r="H12" s="57"/>
      <c r="I12" s="57"/>
      <c r="J12" s="57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2"/>
      <c r="I13" s="52"/>
      <c r="J13" s="8"/>
      <c r="K13" s="8"/>
      <c r="L13" s="8"/>
    </row>
    <row r="14" spans="1:12" s="21" customFormat="1" ht="0.75" hidden="1" customHeight="1" x14ac:dyDescent="0.3">
      <c r="A14" s="58"/>
      <c r="B14" s="59"/>
      <c r="C14" s="59"/>
      <c r="D14" s="59"/>
      <c r="E14" s="59"/>
      <c r="F14" s="59"/>
      <c r="G14" s="59"/>
      <c r="H14" s="59"/>
    </row>
    <row r="15" spans="1:12" s="21" customFormat="1" ht="37.5" customHeight="1" x14ac:dyDescent="0.2">
      <c r="A15" s="55" t="s">
        <v>1</v>
      </c>
      <c r="B15" s="55"/>
      <c r="C15" s="55"/>
      <c r="D15" s="55"/>
      <c r="E15" s="55"/>
      <c r="F15" s="55"/>
      <c r="G15" s="55"/>
      <c r="H15" s="55"/>
      <c r="I15" s="55"/>
    </row>
    <row r="16" spans="1:12" s="22" customFormat="1" ht="48.75" customHeight="1" x14ac:dyDescent="0.2">
      <c r="A16" s="60"/>
      <c r="B16" s="60"/>
      <c r="C16" s="60"/>
      <c r="D16" s="60"/>
      <c r="E16" s="60"/>
      <c r="F16" s="60"/>
      <c r="G16" s="49"/>
      <c r="H16" s="49"/>
    </row>
    <row r="17" spans="1:10" s="22" customFormat="1" ht="49.5" customHeight="1" x14ac:dyDescent="0.25">
      <c r="A17" s="54"/>
      <c r="B17" s="54"/>
      <c r="C17" s="54"/>
      <c r="D17" s="54"/>
      <c r="E17" s="54"/>
      <c r="F17" s="54"/>
      <c r="G17" s="23"/>
      <c r="H17" s="23"/>
    </row>
    <row r="18" spans="1:10" s="22" customFormat="1" ht="49.5" customHeight="1" x14ac:dyDescent="0.25">
      <c r="A18" s="54"/>
      <c r="B18" s="54"/>
      <c r="C18" s="54"/>
      <c r="D18" s="54"/>
      <c r="E18" s="54"/>
      <c r="F18" s="54"/>
      <c r="G18" s="23"/>
      <c r="H18" s="23"/>
    </row>
    <row r="19" spans="1:10" s="22" customFormat="1" ht="49.5" customHeight="1" x14ac:dyDescent="0.25">
      <c r="A19" s="54"/>
      <c r="B19" s="54"/>
      <c r="C19" s="54"/>
      <c r="D19" s="54"/>
      <c r="E19" s="54"/>
      <c r="F19" s="54"/>
      <c r="G19" s="24"/>
      <c r="H19" s="24"/>
    </row>
    <row r="20" spans="1:10" s="22" customFormat="1" ht="49.5" hidden="1" customHeight="1" x14ac:dyDescent="0.25">
      <c r="A20" s="54"/>
      <c r="B20" s="54"/>
      <c r="C20" s="54"/>
      <c r="D20" s="54"/>
      <c r="E20" s="54"/>
      <c r="F20" s="48"/>
      <c r="G20" s="23"/>
      <c r="H20" s="23"/>
    </row>
    <row r="21" spans="1:10" s="22" customFormat="1" ht="49.5" customHeight="1" x14ac:dyDescent="0.25">
      <c r="A21" s="54"/>
      <c r="B21" s="54"/>
      <c r="C21" s="54"/>
      <c r="D21" s="54"/>
      <c r="E21" s="54"/>
      <c r="F21" s="54"/>
      <c r="G21" s="24"/>
      <c r="H21" s="24"/>
      <c r="I21" s="25"/>
      <c r="J21" s="25"/>
    </row>
    <row r="22" spans="1:10" hidden="1" x14ac:dyDescent="0.2">
      <c r="A22" s="51"/>
      <c r="B22" s="51"/>
      <c r="C22" s="51"/>
      <c r="D22" s="51"/>
      <c r="E22" s="51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mergeCells count="20">
    <mergeCell ref="A1:J1"/>
    <mergeCell ref="B4:B5"/>
    <mergeCell ref="C4:C5"/>
    <mergeCell ref="D4:D5"/>
    <mergeCell ref="F4:F5"/>
    <mergeCell ref="A2:E2"/>
    <mergeCell ref="B3:D3"/>
    <mergeCell ref="E3:E5"/>
    <mergeCell ref="A3:A5"/>
    <mergeCell ref="H9:I9"/>
    <mergeCell ref="A18:F18"/>
    <mergeCell ref="A19:F19"/>
    <mergeCell ref="A20:E20"/>
    <mergeCell ref="A21:F21"/>
    <mergeCell ref="A15:I15"/>
    <mergeCell ref="H10:I10"/>
    <mergeCell ref="A12:J12"/>
    <mergeCell ref="A14:H14"/>
    <mergeCell ref="A16:F16"/>
    <mergeCell ref="A17:F17"/>
  </mergeCells>
  <printOptions horizontalCentered="1"/>
  <pageMargins left="0.17" right="0" top="0" bottom="0" header="0" footer="0"/>
  <pageSetup paperSize="9" scale="35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7" sqref="A7:F7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0" t="s">
        <v>20</v>
      </c>
      <c r="B2" s="81"/>
      <c r="C2" s="81"/>
      <c r="D2" s="81"/>
      <c r="E2" s="81"/>
      <c r="F2" s="81"/>
      <c r="G2" s="81"/>
      <c r="H2" s="81"/>
    </row>
    <row r="3" spans="1:8" ht="24.75" customHeight="1" thickBot="1" x14ac:dyDescent="0.25">
      <c r="A3" s="10"/>
      <c r="B3" s="11"/>
      <c r="C3" s="11"/>
      <c r="D3" s="11"/>
      <c r="E3" s="11"/>
      <c r="F3" s="31"/>
      <c r="G3" s="9"/>
      <c r="H3" s="32"/>
    </row>
    <row r="4" spans="1:8" ht="59.25" customHeight="1" thickBot="1" x14ac:dyDescent="0.25">
      <c r="A4" s="82" t="s">
        <v>12</v>
      </c>
      <c r="B4" s="83"/>
      <c r="C4" s="83"/>
      <c r="D4" s="83"/>
      <c r="E4" s="83"/>
      <c r="F4" s="84"/>
      <c r="G4" s="30" t="s">
        <v>11</v>
      </c>
      <c r="H4" s="30" t="s">
        <v>13</v>
      </c>
    </row>
    <row r="5" spans="1:8" ht="80.25" customHeight="1" x14ac:dyDescent="0.2">
      <c r="A5" s="85" t="s">
        <v>22</v>
      </c>
      <c r="B5" s="86"/>
      <c r="C5" s="86"/>
      <c r="D5" s="86"/>
      <c r="E5" s="86"/>
      <c r="F5" s="86"/>
      <c r="G5" s="29">
        <v>103769281.2</v>
      </c>
      <c r="H5" s="28">
        <f>'Интернет л.1'!C10</f>
        <v>60844819.58805</v>
      </c>
    </row>
    <row r="6" spans="1:8" ht="80.25" customHeight="1" x14ac:dyDescent="0.2">
      <c r="A6" s="87" t="s">
        <v>23</v>
      </c>
      <c r="B6" s="88"/>
      <c r="C6" s="88"/>
      <c r="D6" s="88"/>
      <c r="E6" s="88"/>
      <c r="F6" s="89"/>
      <c r="G6" s="29">
        <v>4676234.4000000004</v>
      </c>
      <c r="H6" s="28">
        <v>3190969.94</v>
      </c>
    </row>
    <row r="7" spans="1:8" ht="80.25" customHeight="1" x14ac:dyDescent="0.2">
      <c r="A7" s="87" t="s">
        <v>10</v>
      </c>
      <c r="B7" s="88"/>
      <c r="C7" s="88"/>
      <c r="D7" s="88"/>
      <c r="E7" s="88"/>
      <c r="F7" s="89"/>
      <c r="G7" s="29">
        <f>60</f>
        <v>60</v>
      </c>
      <c r="H7" s="28">
        <f>H5/138359041.6*100</f>
        <v>43.976034297746978</v>
      </c>
    </row>
    <row r="8" spans="1:8" ht="80.25" customHeight="1" thickBot="1" x14ac:dyDescent="0.25">
      <c r="A8" s="90" t="s">
        <v>9</v>
      </c>
      <c r="B8" s="91"/>
      <c r="C8" s="91"/>
      <c r="D8" s="91"/>
      <c r="E8" s="91"/>
      <c r="F8" s="91"/>
      <c r="G8" s="27">
        <v>45</v>
      </c>
      <c r="H8" s="26">
        <f>('Интернет л.1'!C8+'Интернет л.1'!C7)/138359041.6*100</f>
        <v>29.416219951613197</v>
      </c>
    </row>
    <row r="9" spans="1:8" ht="18" customHeight="1" x14ac:dyDescent="0.2"/>
    <row r="10" spans="1:8" ht="42.75" customHeight="1" x14ac:dyDescent="0.2">
      <c r="A10" s="79" t="s">
        <v>21</v>
      </c>
      <c r="B10" s="79"/>
      <c r="C10" s="79"/>
      <c r="D10" s="79"/>
      <c r="E10" s="79"/>
      <c r="F10" s="79"/>
      <c r="G10" s="79"/>
      <c r="H10" s="79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2019-09-02T15:26:21Z</cp:lastPrinted>
  <dcterms:created xsi:type="dcterms:W3CDTF">2018-07-05T14:50:24Z</dcterms:created>
  <dcterms:modified xsi:type="dcterms:W3CDTF">2019-09-02T15:41:53Z</dcterms:modified>
</cp:coreProperties>
</file>