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Интернет л.1 " sheetId="4" r:id="rId1"/>
    <sheet name="Интернет л.2" sheetId="2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D11" i="4" l="1"/>
  <c r="E10" i="4"/>
  <c r="C9" i="4"/>
  <c r="D9" i="4" s="1"/>
  <c r="B9" i="4"/>
  <c r="C8" i="4"/>
  <c r="B8" i="4"/>
  <c r="D8" i="4" s="1"/>
  <c r="C7" i="4"/>
  <c r="D7" i="4" s="1"/>
  <c r="B7" i="4"/>
  <c r="C6" i="4"/>
  <c r="C10" i="4" s="1"/>
  <c r="D10" i="4" s="1"/>
  <c r="B6" i="4"/>
  <c r="B10" i="4" s="1"/>
  <c r="D6" i="4" l="1"/>
  <c r="H8" i="2" l="1"/>
  <c r="G7" i="2"/>
  <c r="H5" i="2"/>
  <c r="H7" i="2" s="1"/>
</calcChain>
</file>

<file path=xl/sharedStrings.xml><?xml version="1.0" encoding="utf-8"?>
<sst xmlns="http://schemas.openxmlformats.org/spreadsheetml/2006/main" count="24" uniqueCount="24">
  <si>
    <t>ИНФОРМАЦИЯ ПО ГОСУДАРСТВЕННОМУ ДОЛГУ НИЖЕГОРОДСКОЙ ОБЛАСТИ НА 01.12.2019 г.</t>
  </si>
  <si>
    <t>тыс. рублей</t>
  </si>
  <si>
    <t>Вид заимствования</t>
  </si>
  <si>
    <t>Динамика по государственному долгу
 за период с 01.01.19г. по 01.12.19г.</t>
  </si>
  <si>
    <t>Госдолг
на 01.01.2019</t>
  </si>
  <si>
    <t>Госдолг
на 01.12.2019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</si>
  <si>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</si>
  <si>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</si>
  <si>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</si>
  <si>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</si>
  <si>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</si>
  <si>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</si>
  <si>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</si>
  <si>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01.12.2019 г.</t>
  </si>
  <si>
    <t>Требование нормативного акта</t>
  </si>
  <si>
    <t xml:space="preserve">Лимиты/
ограничения </t>
  </si>
  <si>
    <t xml:space="preserve">
Исполнение
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</si>
  <si>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от 25.10.2019г. №142-З)),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</si>
  <si>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от 25.10.2019г. №142-З.),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</si>
  <si>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</si>
  <si>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</si>
  <si>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01.12.2019 г. не превышены.</t>
  </si>
  <si>
    <t>Прогноз
по госдолгу
на 01.01.2020
( с учетом уточнений от 25.10.19г. №128-З)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</si>
  <si>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01.12.2019 г. по сравнению с 01.01.2019 г. произошло за счёт: 
- уменьшения объёма  обязательств по федеральным бюджетным кредитам за счет погашения основного долга в связи с наступлением сроков платежей;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уменьшение объёма по государственным ценным бумагам за счет погашения части основного долга по облигационному займу 2013 г., 2015 г., 2017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</si>
</sst>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right" wrapText="1"/>
    </xf>
    <xf numFmtId="4" fontId="7" fillId="0" borderId="14" xfId="0" applyNumberFormat="1" applyFont="1" applyBorder="1" applyAlignment="1">
      <alignment horizontal="right" wrapText="1"/>
    </xf>
    <xf numFmtId="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4" fontId="7" fillId="0" borderId="18" xfId="1" applyNumberFormat="1" applyFont="1" applyBorder="1" applyAlignment="1">
      <alignment horizontal="right"/>
    </xf>
    <xf numFmtId="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" fontId="7" fillId="0" borderId="22" xfId="1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 wrapText="1"/>
    </xf>
    <xf numFmtId="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4" fontId="5" fillId="4" borderId="27" xfId="1" applyNumberFormat="1" applyFont="1" applyFill="1" applyBorder="1" applyAlignment="1">
      <alignment horizontal="right" vertical="center"/>
    </xf>
    <xf numFmtId="4" fontId="5" fillId="4" borderId="27" xfId="0" applyNumberFormat="1" applyFont="1" applyFill="1" applyBorder="1" applyAlignment="1">
      <alignment horizontal="right" vertical="center" wrapText="1"/>
    </xf>
    <xf numFmtId="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#,##0.00</c:formatCode>
                <c:ptCount val="4"/>
                <c:pt idx="0">
                  <c:v>18954967.46305</c:v>
                </c:pt>
                <c:pt idx="1">
                  <c:v>35300000</c:v>
                </c:pt>
                <c:pt idx="2">
                  <c:v>6191177</c:v>
                </c:pt>
                <c:pt idx="3">
                  <c:v>186330.02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[1]Приложение№1!$FI$2:$FU$2</c:f>
              <c:strCache>
                <c:ptCount val="13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01.12.2019г.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[1]Приложение№1!$FI$3:$FU$3</c:f>
              <c:numCache>
                <c:formatCode>General</c:formatCode>
                <c:ptCount val="13"/>
                <c:pt idx="0">
                  <c:v>19957026.21305</c:v>
                </c:pt>
                <c:pt idx="1">
                  <c:v>19957026.21305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26148203.21305</c:v>
                </c:pt>
                <c:pt idx="11">
                  <c:v>18954967.46305</c:v>
                </c:pt>
                <c:pt idx="12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[1]Приложение№1!$FI$2:$FU$2</c:f>
              <c:strCache>
                <c:ptCount val="13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01.12.2019г.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[1]Приложение№1!$FI$24:$FU$24</c:f>
              <c:numCache>
                <c:formatCode>General</c:formatCode>
                <c:ptCount val="13"/>
                <c:pt idx="0">
                  <c:v>42700000</c:v>
                </c:pt>
                <c:pt idx="1">
                  <c:v>42700000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40700000</c:v>
                </c:pt>
                <c:pt idx="9">
                  <c:v>40700000</c:v>
                </c:pt>
                <c:pt idx="10">
                  <c:v>38900000</c:v>
                </c:pt>
                <c:pt idx="11">
                  <c:v>35300000</c:v>
                </c:pt>
                <c:pt idx="12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[1]Приложение№1!$FI$2:$FU$2</c:f>
              <c:strCache>
                <c:ptCount val="13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01.12.2019г.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[1]Приложение№1!$FI$39:$FU$39</c:f>
              <c:numCache>
                <c:formatCode>General</c:formatCode>
                <c:ptCount val="13"/>
                <c:pt idx="0">
                  <c:v>209872.86</c:v>
                </c:pt>
                <c:pt idx="1">
                  <c:v>200735.86</c:v>
                </c:pt>
                <c:pt idx="2">
                  <c:v>200735.86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187793.375</c:v>
                </c:pt>
                <c:pt idx="8">
                  <c:v>187793.375</c:v>
                </c:pt>
                <c:pt idx="9">
                  <c:v>187793.375</c:v>
                </c:pt>
                <c:pt idx="10">
                  <c:v>186330.02</c:v>
                </c:pt>
                <c:pt idx="11">
                  <c:v>186330.02</c:v>
                </c:pt>
                <c:pt idx="12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[1]Приложение№1!$FI$2:$FU$2</c:f>
              <c:strCache>
                <c:ptCount val="13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01.12.2019г.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[1]Приложение№1!$FI$38:$FU$38</c:f>
              <c:numCache>
                <c:formatCode>General</c:formatCode>
                <c:ptCount val="13"/>
                <c:pt idx="0">
                  <c:v>12219963.75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6191177</c:v>
                </c:pt>
                <c:pt idx="12">
                  <c:v>10616393.4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4163584"/>
        <c:axId val="104181760"/>
        <c:axId val="0"/>
      </c:bar3DChart>
      <c:catAx>
        <c:axId val="10416358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4181760"/>
        <c:crosses val="autoZero"/>
        <c:auto val="1"/>
        <c:lblAlgn val="ctr"/>
        <c:lblOffset val="100"/>
        <c:noMultiLvlLbl val="0"/>
      </c:catAx>
      <c:valAx>
        <c:axId val="10418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163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2</xdr:row>
      <xdr:rowOff>119063</xdr:rowOff>
    </xdr:from>
    <xdr:to>
      <xdr:col>8</xdr:col>
      <xdr:colOff>3571877</xdr:colOff>
      <xdr:row>11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18954967463.049999</v>
          </cell>
        </row>
        <row r="18">
          <cell r="B18">
            <v>42700000000</v>
          </cell>
          <cell r="E18">
            <v>35300000000</v>
          </cell>
        </row>
        <row r="25">
          <cell r="B25">
            <v>12219963750</v>
          </cell>
          <cell r="E25">
            <v>6191177000</v>
          </cell>
        </row>
        <row r="26">
          <cell r="B26">
            <v>209872860</v>
          </cell>
          <cell r="E26">
            <v>186330020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35300000</v>
          </cell>
        </row>
        <row r="8">
          <cell r="C8">
            <v>6191177</v>
          </cell>
        </row>
        <row r="10">
          <cell r="C10">
            <v>60632474.483050004</v>
          </cell>
        </row>
      </sheetData>
      <sheetData sheetId="8"/>
      <sheetData sheetId="9">
        <row r="2"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01.09.19г.</v>
          </cell>
          <cell r="FR2" t="str">
            <v>01.10.19г.</v>
          </cell>
          <cell r="FS2" t="str">
            <v>01.11.19г.</v>
          </cell>
          <cell r="FT2" t="str">
            <v>01.12.2019г.</v>
          </cell>
          <cell r="FU2" t="str">
            <v>01.01.20г.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19957026.21305</v>
          </cell>
          <cell r="FR3">
            <v>19957026.21305</v>
          </cell>
          <cell r="FS3">
            <v>26148203.21305</v>
          </cell>
          <cell r="FT3">
            <v>18954967.46305</v>
          </cell>
          <cell r="FU3">
            <v>18954967.399999999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40700000</v>
          </cell>
          <cell r="FR24">
            <v>40700000</v>
          </cell>
          <cell r="FS24">
            <v>38900000</v>
          </cell>
          <cell r="FT24">
            <v>35300000</v>
          </cell>
          <cell r="FU24">
            <v>45300000</v>
          </cell>
        </row>
        <row r="38">
          <cell r="A38" t="str">
            <v>Кредиты коммерческих банков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6191177</v>
          </cell>
          <cell r="FU38">
            <v>10616393.4</v>
          </cell>
        </row>
        <row r="39">
          <cell r="A39" t="str">
            <v>Государственные гарантии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  <cell r="FO39">
            <v>200735.86</v>
          </cell>
          <cell r="FP39">
            <v>187793.375</v>
          </cell>
          <cell r="FQ39">
            <v>187793.375</v>
          </cell>
          <cell r="FR39">
            <v>187793.375</v>
          </cell>
          <cell r="FS39">
            <v>186330.02</v>
          </cell>
          <cell r="FT39">
            <v>186330.02</v>
          </cell>
          <cell r="FU39">
            <v>176330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E3" sqref="E3:E5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1</v>
      </c>
      <c r="B2" s="58"/>
      <c r="C2" s="58"/>
      <c r="D2" s="58"/>
      <c r="E2" s="58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59" t="s">
        <v>2</v>
      </c>
      <c r="B3" s="62" t="s">
        <v>3</v>
      </c>
      <c r="C3" s="63"/>
      <c r="D3" s="64"/>
      <c r="E3" s="65" t="s">
        <v>22</v>
      </c>
      <c r="F3" s="2"/>
    </row>
    <row r="4" spans="1:12" ht="12.75" customHeight="1" x14ac:dyDescent="0.2">
      <c r="A4" s="60"/>
      <c r="B4" s="68" t="s">
        <v>4</v>
      </c>
      <c r="C4" s="68" t="s">
        <v>5</v>
      </c>
      <c r="D4" s="70" t="s">
        <v>6</v>
      </c>
      <c r="E4" s="66"/>
      <c r="F4" s="72"/>
      <c r="G4" s="52"/>
    </row>
    <row r="5" spans="1:12" ht="91.5" customHeight="1" thickBot="1" x14ac:dyDescent="0.25">
      <c r="A5" s="61"/>
      <c r="B5" s="69"/>
      <c r="C5" s="69"/>
      <c r="D5" s="71"/>
      <c r="E5" s="67"/>
      <c r="F5" s="73"/>
      <c r="G5" s="52"/>
    </row>
    <row r="6" spans="1:12" s="9" customFormat="1" ht="90" customHeight="1" x14ac:dyDescent="0.35">
      <c r="A6" s="3" t="s">
        <v>7</v>
      </c>
      <c r="B6" s="4">
        <f>'[1]Ставки и дюрация'!B9/1000</f>
        <v>19957026.21305</v>
      </c>
      <c r="C6" s="4">
        <f>'[1]Ставки и дюрация'!E9/1000</f>
        <v>18954967.46305</v>
      </c>
      <c r="D6" s="5">
        <f>C6-B6</f>
        <v>-1002058.75</v>
      </c>
      <c r="E6" s="6">
        <v>18954967.399999999</v>
      </c>
      <c r="F6" s="7"/>
      <c r="G6" s="8"/>
    </row>
    <row r="7" spans="1:12" ht="90" customHeight="1" x14ac:dyDescent="0.35">
      <c r="A7" s="10" t="s">
        <v>8</v>
      </c>
      <c r="B7" s="11">
        <f>'[1]Ставки и дюрация'!B18/1000</f>
        <v>42700000</v>
      </c>
      <c r="C7" s="11">
        <f>'[1]Ставки и дюрация'!E18/1000</f>
        <v>35300000</v>
      </c>
      <c r="D7" s="5">
        <f>C7-B7</f>
        <v>-7400000</v>
      </c>
      <c r="E7" s="12">
        <v>45300000</v>
      </c>
      <c r="F7" s="13"/>
      <c r="G7" s="14"/>
      <c r="K7" s="9"/>
    </row>
    <row r="8" spans="1:12" ht="90" customHeight="1" x14ac:dyDescent="0.35">
      <c r="A8" s="15" t="s">
        <v>9</v>
      </c>
      <c r="B8" s="11">
        <f>'[1]Ставки и дюрация'!B25/1000</f>
        <v>12219963.75</v>
      </c>
      <c r="C8" s="11">
        <f>'[1]Ставки и дюрация'!E25/1000</f>
        <v>6191177</v>
      </c>
      <c r="D8" s="5">
        <f>C8-B8</f>
        <v>-6028786.75</v>
      </c>
      <c r="E8" s="12">
        <v>10616393.4</v>
      </c>
      <c r="F8" s="13"/>
      <c r="G8" s="14"/>
      <c r="K8" s="9"/>
    </row>
    <row r="9" spans="1:12" ht="96" customHeight="1" thickBot="1" x14ac:dyDescent="0.4">
      <c r="A9" s="16" t="s">
        <v>10</v>
      </c>
      <c r="B9" s="17">
        <f>'[1]Ставки и дюрация'!B26/1000</f>
        <v>209872.86</v>
      </c>
      <c r="C9" s="17">
        <f>'[1]Ставки и дюрация'!E26/1000</f>
        <v>186330.02</v>
      </c>
      <c r="D9" s="18">
        <f>C9-B9</f>
        <v>-23542.839999999997</v>
      </c>
      <c r="E9" s="19">
        <v>176330</v>
      </c>
      <c r="F9" s="20"/>
      <c r="G9" s="14"/>
      <c r="H9" s="74"/>
      <c r="I9" s="74"/>
      <c r="J9" s="21"/>
      <c r="K9" s="9"/>
      <c r="L9" s="22"/>
    </row>
    <row r="10" spans="1:12" s="29" customFormat="1" ht="90" customHeight="1" thickBot="1" x14ac:dyDescent="0.25">
      <c r="A10" s="23" t="s">
        <v>11</v>
      </c>
      <c r="B10" s="24">
        <f>SUM(B6:B9)</f>
        <v>75086862.823050007</v>
      </c>
      <c r="C10" s="24">
        <f>SUM(C6:C9)</f>
        <v>60632474.483050004</v>
      </c>
      <c r="D10" s="25">
        <f>C10-B10</f>
        <v>-14454388.340000004</v>
      </c>
      <c r="E10" s="26">
        <f>SUM(E6:E9)</f>
        <v>75047690.799999997</v>
      </c>
      <c r="F10" s="27"/>
      <c r="G10" s="14"/>
      <c r="H10" s="75"/>
      <c r="I10" s="75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96.5" customHeight="1" x14ac:dyDescent="0.2">
      <c r="A12" s="76" t="s">
        <v>23</v>
      </c>
      <c r="B12" s="76"/>
      <c r="C12" s="76"/>
      <c r="D12" s="76"/>
      <c r="E12" s="76"/>
      <c r="F12" s="76"/>
      <c r="G12" s="76"/>
      <c r="H12" s="76"/>
      <c r="I12" s="76"/>
      <c r="J12" s="76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34" customFormat="1" ht="37.5" customHeight="1" x14ac:dyDescent="0.2">
      <c r="A15" s="79" t="s">
        <v>12</v>
      </c>
      <c r="B15" s="79"/>
      <c r="C15" s="79"/>
      <c r="D15" s="79"/>
      <c r="E15" s="79"/>
      <c r="F15" s="79"/>
      <c r="G15" s="79"/>
      <c r="H15" s="79"/>
      <c r="I15" s="79"/>
    </row>
    <row r="16" spans="1:12" s="35" customFormat="1" ht="48.75" customHeight="1" x14ac:dyDescent="0.2">
      <c r="A16" s="55"/>
      <c r="B16" s="55"/>
      <c r="C16" s="55"/>
      <c r="D16" s="55"/>
      <c r="E16" s="55"/>
      <c r="F16" s="55"/>
      <c r="G16" s="50"/>
      <c r="H16" s="50"/>
    </row>
    <row r="17" spans="1:10" s="35" customFormat="1" ht="49.5" customHeight="1" x14ac:dyDescent="0.25">
      <c r="A17" s="80"/>
      <c r="B17" s="80"/>
      <c r="C17" s="80"/>
      <c r="D17" s="80"/>
      <c r="E17" s="80"/>
      <c r="F17" s="80"/>
      <c r="G17" s="36"/>
      <c r="H17" s="36"/>
    </row>
    <row r="18" spans="1:10" s="35" customFormat="1" ht="49.5" customHeight="1" x14ac:dyDescent="0.25">
      <c r="A18" s="80"/>
      <c r="B18" s="80"/>
      <c r="C18" s="80"/>
      <c r="D18" s="80"/>
      <c r="E18" s="80"/>
      <c r="F18" s="80"/>
      <c r="G18" s="36"/>
      <c r="H18" s="36"/>
    </row>
    <row r="19" spans="1:10" s="35" customFormat="1" ht="49.5" customHeight="1" x14ac:dyDescent="0.25">
      <c r="A19" s="80"/>
      <c r="B19" s="80"/>
      <c r="C19" s="80"/>
      <c r="D19" s="80"/>
      <c r="E19" s="80"/>
      <c r="F19" s="80"/>
      <c r="G19" s="37"/>
      <c r="H19" s="37"/>
    </row>
    <row r="20" spans="1:10" s="35" customFormat="1" ht="49.5" hidden="1" customHeight="1" x14ac:dyDescent="0.25">
      <c r="A20" s="80"/>
      <c r="B20" s="80"/>
      <c r="C20" s="80"/>
      <c r="D20" s="80"/>
      <c r="E20" s="80"/>
      <c r="F20" s="54"/>
      <c r="G20" s="36"/>
      <c r="H20" s="36"/>
    </row>
    <row r="21" spans="1:10" s="35" customFormat="1" ht="49.5" customHeight="1" x14ac:dyDescent="0.25">
      <c r="A21" s="80"/>
      <c r="B21" s="80"/>
      <c r="C21" s="80"/>
      <c r="D21" s="80"/>
      <c r="E21" s="80"/>
      <c r="F21" s="80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9" sqref="H9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13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4" t="s">
        <v>14</v>
      </c>
      <c r="B4" s="85"/>
      <c r="C4" s="85"/>
      <c r="D4" s="85"/>
      <c r="E4" s="85"/>
      <c r="F4" s="86"/>
      <c r="G4" s="44" t="s">
        <v>15</v>
      </c>
      <c r="H4" s="44" t="s">
        <v>16</v>
      </c>
    </row>
    <row r="5" spans="1:8" ht="80.25" customHeight="1" x14ac:dyDescent="0.2">
      <c r="A5" s="87" t="s">
        <v>17</v>
      </c>
      <c r="B5" s="88"/>
      <c r="C5" s="88"/>
      <c r="D5" s="88"/>
      <c r="E5" s="88"/>
      <c r="F5" s="88"/>
      <c r="G5" s="45">
        <v>105676872.59999999</v>
      </c>
      <c r="H5" s="46">
        <f>'[1]Интернет л.1'!C10</f>
        <v>60632474.483050004</v>
      </c>
    </row>
    <row r="6" spans="1:8" ht="80.25" customHeight="1" x14ac:dyDescent="0.2">
      <c r="A6" s="89" t="s">
        <v>18</v>
      </c>
      <c r="B6" s="90"/>
      <c r="C6" s="90"/>
      <c r="D6" s="90"/>
      <c r="E6" s="90"/>
      <c r="F6" s="91"/>
      <c r="G6" s="45">
        <v>4676234.4000000004</v>
      </c>
      <c r="H6" s="46">
        <v>4161720.6376700001</v>
      </c>
    </row>
    <row r="7" spans="1:8" ht="80.25" customHeight="1" x14ac:dyDescent="0.2">
      <c r="A7" s="89" t="s">
        <v>19</v>
      </c>
      <c r="B7" s="90"/>
      <c r="C7" s="90"/>
      <c r="D7" s="90"/>
      <c r="E7" s="90"/>
      <c r="F7" s="91"/>
      <c r="G7" s="45">
        <f>60</f>
        <v>60</v>
      </c>
      <c r="H7" s="47">
        <f>H5/142291092.7*100</f>
        <v>42.611574155864226</v>
      </c>
    </row>
    <row r="8" spans="1:8" ht="80.25" customHeight="1" thickBot="1" x14ac:dyDescent="0.25">
      <c r="A8" s="92" t="s">
        <v>20</v>
      </c>
      <c r="B8" s="93"/>
      <c r="C8" s="93"/>
      <c r="D8" s="93"/>
      <c r="E8" s="93"/>
      <c r="F8" s="93"/>
      <c r="G8" s="48">
        <v>45</v>
      </c>
      <c r="H8" s="49">
        <f>('[1]Интернет л.1'!C7+'[1]Интернет л.1'!C8)/142291092.7*100</f>
        <v>29.159363536182898</v>
      </c>
    </row>
    <row r="9" spans="1:8" ht="18" customHeight="1" x14ac:dyDescent="0.2"/>
    <row r="10" spans="1:8" ht="42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Костюкович Татьяна Васильевна</dc:creator>
  <cp:lastModifiedBy>Костюкович Татьяна Васильевна</cp:lastModifiedBy>
  <dcterms:created xsi:type="dcterms:W3CDTF">2019-12-04T07:10:45Z</dcterms:created>
  <dcterms:modified xsi:type="dcterms:W3CDTF">2019-12-04T07:31:57Z</dcterms:modified>
</cp:coreProperties>
</file>