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Интернет л.1" sheetId="3" r:id="rId1"/>
    <sheet name="Интернет л.2" sheetId="2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C6" i="3" l="1"/>
  <c r="D6" i="3" s="1"/>
  <c r="C7" i="3"/>
  <c r="D7" i="3"/>
  <c r="C8" i="3"/>
  <c r="D8" i="3"/>
  <c r="C9" i="3"/>
  <c r="D9" i="3"/>
  <c r="B10" i="3"/>
  <c r="C10" i="3"/>
  <c r="D10" i="3" s="1"/>
  <c r="E10" i="3"/>
  <c r="D11" i="3"/>
  <c r="G5" i="2" l="1"/>
  <c r="H5" i="2"/>
  <c r="H7" i="2"/>
  <c r="H8" i="2"/>
</calcChain>
</file>

<file path=xl/sharedStrings.xml><?xml version="1.0" encoding="utf-8"?>
<sst xmlns="http://schemas.openxmlformats.org/spreadsheetml/2006/main" count="24" uniqueCount="24">
  <si>
    <t xml:space="preserve">Динамика и структура государственного долга 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</si>
  <si>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01.04.2020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</si>
  <si>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ВСЕГО государственный долг</t>
  </si>
  <si>
    <t>Государственные гарантии</t>
  </si>
  <si>
    <t>Кредиты коммерческих банков</t>
  </si>
  <si>
    <t>Государственные ценные бумаги</t>
  </si>
  <si>
    <t xml:space="preserve">Федеральные бюджетные кредиты </t>
  </si>
  <si>
    <t xml:space="preserve">
Изменения
</t>
  </si>
  <si>
    <t>Госдолг
на 01.04.2020</t>
  </si>
  <si>
    <t>Госдолг
на 01.01.2020</t>
  </si>
  <si>
    <t xml:space="preserve">Прогноз
по госдолгу
на 01.01.2021
</t>
  </si>
  <si>
    <t>Динамика по государственному долгу
 за период с 01.01.20г. по 01.04.20г.</t>
  </si>
  <si>
    <t>Вид заимствования</t>
  </si>
  <si>
    <t>тыс. рублей</t>
  </si>
  <si>
    <t>ИНФОРМАЦИЯ ПО ГОСУДАРСТВЕННОМУ ДОЛГУ НИЖЕГОРОДСКОЙ ОБЛАСТИ НА 01.04.2020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</si>
  <si>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01.04.2020 г. не превышены.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</si>
  <si>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</si>
  <si>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</si>
  <si>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 xml:space="preserve">
Исполнение
</t>
  </si>
  <si>
    <t xml:space="preserve">Лимиты/
ограничения </t>
  </si>
  <si>
    <t>Требование нормативного акта</t>
  </si>
  <si>
    <t>Информация по исполнению лимитов/ограничений по государственному долгу на 01.04.2020 г.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</si>
  <si>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02.03.2020г. №11-З), тыс. рублей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</si>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</sst>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2"/>
      <name val="Arial Cyr"/>
      <charset val="204"/>
    </font>
    <font>
      <b/>
      <sz val="24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b/>
      <sz val="12"/>
      <color indexed="9"/>
      <name val="Arial Cyr"/>
      <charset val="204"/>
    </font>
    <font>
      <b/>
      <sz val="20"/>
      <name val="Arial Cyr"/>
      <charset val="204"/>
    </font>
    <font>
      <sz val="24"/>
      <name val="Arial Cyr"/>
      <charset val="204"/>
    </font>
    <font>
      <sz val="14"/>
      <name val="Arial Cyr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0" fillId="0" borderId="0" xfId="0" applyBorder="1" applyAlignment="1">
      <alignment horizontal="center" wrapText="1"/>
    </xf>
    <xf numFmtId="0" fontId="0" fillId="2" borderId="0" xfId="0" applyFill="1" applyBorder="1"/>
    <xf numFmtId="4" fontId="0" fillId="2" borderId="0" xfId="0" applyNumberFormat="1" applyFill="1" applyBorder="1"/>
    <xf numFmtId="164" fontId="4" fillId="2" borderId="0" xfId="0" applyNumberFormat="1" applyFont="1" applyFill="1" applyBorder="1"/>
    <xf numFmtId="4" fontId="4" fillId="2" borderId="0" xfId="0" applyNumberFormat="1" applyFont="1" applyFill="1" applyBorder="1"/>
    <xf numFmtId="0" fontId="6" fillId="2" borderId="0" xfId="0" applyFont="1" applyFill="1" applyBorder="1"/>
    <xf numFmtId="0" fontId="6" fillId="0" borderId="0" xfId="0" applyFont="1"/>
    <xf numFmtId="0" fontId="6" fillId="0" borderId="0" xfId="0" applyFont="1" applyBorder="1"/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center"/>
    </xf>
    <xf numFmtId="4" fontId="13" fillId="2" borderId="0" xfId="1" applyNumberFormat="1" applyFont="1" applyFill="1" applyBorder="1" applyAlignment="1">
      <alignment horizontal="right" vertical="center" wrapText="1"/>
    </xf>
    <xf numFmtId="4" fontId="10" fillId="0" borderId="0" xfId="1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4" fontId="13" fillId="3" borderId="2" xfId="1" applyNumberFormat="1" applyFont="1" applyFill="1" applyBorder="1" applyAlignment="1">
      <alignment horizontal="right" vertical="center" wrapText="1"/>
    </xf>
    <xf numFmtId="164" fontId="14" fillId="4" borderId="2" xfId="1" applyNumberFormat="1" applyFont="1" applyFill="1" applyBorder="1" applyAlignment="1">
      <alignment horizontal="right" vertical="center"/>
    </xf>
    <xf numFmtId="164" fontId="14" fillId="4" borderId="3" xfId="0" applyNumberFormat="1" applyFont="1" applyFill="1" applyBorder="1" applyAlignment="1">
      <alignment horizontal="right" vertical="center" wrapText="1"/>
    </xf>
    <xf numFmtId="164" fontId="14" fillId="4" borderId="3" xfId="1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Alignment="1">
      <alignment horizontal="right"/>
    </xf>
    <xf numFmtId="4" fontId="10" fillId="0" borderId="5" xfId="1" applyNumberFormat="1" applyFont="1" applyBorder="1" applyAlignment="1">
      <alignment horizontal="right" vertical="center" wrapText="1"/>
    </xf>
    <xf numFmtId="164" fontId="11" fillId="0" borderId="6" xfId="1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 wrapText="1"/>
    </xf>
    <xf numFmtId="164" fontId="11" fillId="0" borderId="8" xfId="1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4" fontId="10" fillId="0" borderId="10" xfId="1" applyNumberFormat="1" applyFont="1" applyBorder="1" applyAlignment="1">
      <alignment horizontal="right" vertical="center" wrapText="1"/>
    </xf>
    <xf numFmtId="164" fontId="11" fillId="0" borderId="11" xfId="1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164" fontId="11" fillId="0" borderId="12" xfId="1" applyNumberFormat="1" applyFont="1" applyBorder="1" applyAlignment="1">
      <alignment horizontal="right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0" fillId="0" borderId="0" xfId="0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164" fontId="11" fillId="0" borderId="15" xfId="0" applyNumberFormat="1" applyFont="1" applyBorder="1" applyAlignment="1">
      <alignment horizontal="right" wrapText="1"/>
    </xf>
    <xf numFmtId="164" fontId="11" fillId="0" borderId="16" xfId="0" applyNumberFormat="1" applyFont="1" applyBorder="1" applyAlignment="1">
      <alignment horizontal="right" wrapText="1"/>
    </xf>
    <xf numFmtId="0" fontId="14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17" fillId="2" borderId="29" xfId="0" applyNumberFormat="1" applyFont="1" applyFill="1" applyBorder="1"/>
    <xf numFmtId="164" fontId="6" fillId="0" borderId="30" xfId="0" applyNumberFormat="1" applyFont="1" applyFill="1" applyBorder="1"/>
    <xf numFmtId="164" fontId="17" fillId="2" borderId="11" xfId="0" applyNumberFormat="1" applyFont="1" applyFill="1" applyBorder="1"/>
    <xf numFmtId="164" fontId="6" fillId="0" borderId="12" xfId="0" applyNumberFormat="1" applyFont="1" applyFill="1" applyBorder="1"/>
    <xf numFmtId="164" fontId="6" fillId="0" borderId="11" xfId="0" applyNumberFormat="1" applyFont="1" applyBorder="1"/>
    <xf numFmtId="0" fontId="5" fillId="5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" fontId="13" fillId="0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4" fillId="5" borderId="28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33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>
      <alignment horizontal="justify" vertical="center" wrapText="1"/>
    </xf>
    <xf numFmtId="0" fontId="10" fillId="2" borderId="31" xfId="0" applyFont="1" applyFill="1" applyBorder="1" applyAlignment="1">
      <alignment horizontal="justify" vertical="center" wrapText="1"/>
    </xf>
    <xf numFmtId="0" fontId="10" fillId="2" borderId="30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18954967.46305</c:v>
                </c:pt>
                <c:pt idx="1">
                  <c:v>45300000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([1]Приложение№1!$FI$2,[1]Приложение№1!$FL$2,[1]Приложение№1!$FU$2:$FY$2)</c:f>
              <c:strCache>
                <c:ptCount val="7"/>
                <c:pt idx="0">
                  <c:v>01.01.19г.</c:v>
                </c:pt>
                <c:pt idx="1">
                  <c:v>01.04.19г.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([1]Приложение№1!$FI$3,[1]Приложение№1!$FL$3,[1]Приложение№1!$FU$3:$FY$3)</c:f>
              <c:numCache>
                <c:formatCode>General</c:formatCode>
                <c:ptCount val="7"/>
                <c:pt idx="0">
                  <c:v>19957026.21305</c:v>
                </c:pt>
                <c:pt idx="1">
                  <c:v>19957026.21305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16950850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([1]Приложение№1!$FI$2,[1]Приложение№1!$FL$2,[1]Приложение№1!$FU$2:$FY$2)</c:f>
              <c:strCache>
                <c:ptCount val="7"/>
                <c:pt idx="0">
                  <c:v>01.01.19г.</c:v>
                </c:pt>
                <c:pt idx="1">
                  <c:v>01.04.19г.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([1]Приложение№1!$FI$24,[1]Приложение№1!$FL$24,[1]Приложение№1!$FU$24:$FY$24)</c:f>
              <c:numCache>
                <c:formatCode>General</c:formatCode>
                <c:ptCount val="7"/>
                <c:pt idx="0">
                  <c:v>42700000</c:v>
                </c:pt>
                <c:pt idx="1">
                  <c:v>42700000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45300000</c:v>
                </c:pt>
                <c:pt idx="6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([1]Приложение№1!$FI$2,[1]Приложение№1!$FL$2,[1]Приложение№1!$FU$2:$FY$2)</c:f>
              <c:strCache>
                <c:ptCount val="7"/>
                <c:pt idx="0">
                  <c:v>01.01.19г.</c:v>
                </c:pt>
                <c:pt idx="1">
                  <c:v>01.04.19г.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([1]Приложение№1!$FI$40,[1]Приложение№1!$FL$40,[1]Приложение№1!$FU$40:$FY$40)</c:f>
              <c:numCache>
                <c:formatCode>General</c:formatCode>
                <c:ptCount val="7"/>
                <c:pt idx="0">
                  <c:v>209872.86</c:v>
                </c:pt>
                <c:pt idx="1">
                  <c:v>200735.86</c:v>
                </c:pt>
                <c:pt idx="2">
                  <c:v>186330.02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179496.4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([1]Приложение№1!$FI$2,[1]Приложение№1!$FL$2,[1]Приложение№1!$FU$2:$FY$2)</c:f>
              <c:strCache>
                <c:ptCount val="7"/>
                <c:pt idx="0">
                  <c:v>01.01.19г.</c:v>
                </c:pt>
                <c:pt idx="1">
                  <c:v>01.04.19г.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([1]Приложение№1!$FI$39,[1]Приложение№1!$FL$39,[1]Приложение№1!$FU$39:$FY$39)</c:f>
              <c:numCache>
                <c:formatCode>General</c:formatCode>
                <c:ptCount val="7"/>
                <c:pt idx="0">
                  <c:v>12219963.75</c:v>
                </c:pt>
                <c:pt idx="1">
                  <c:v>0</c:v>
                </c:pt>
                <c:pt idx="2">
                  <c:v>10291177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16097210.1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11350144"/>
        <c:axId val="111351680"/>
        <c:axId val="0"/>
      </c:bar3DChart>
      <c:catAx>
        <c:axId val="11135014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11351680"/>
        <c:crosses val="autoZero"/>
        <c:auto val="1"/>
        <c:lblAlgn val="ctr"/>
        <c:lblOffset val="100"/>
        <c:noMultiLvlLbl val="0"/>
      </c:catAx>
      <c:valAx>
        <c:axId val="11135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1350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18">
          <cell r="E18">
            <v>45300000000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  <cell r="FL2" t="str">
            <v>01.04.19г.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L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16950850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L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L39">
            <v>0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16097210.1</v>
          </cell>
        </row>
        <row r="40">
          <cell r="A40" t="str">
            <v>Государственные гарантии</v>
          </cell>
          <cell r="FI40">
            <v>209872.86</v>
          </cell>
          <cell r="FL40">
            <v>200735.86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179496.4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18" zoomScale="40" zoomScaleNormal="75" zoomScaleSheetLayoutView="40" workbookViewId="0">
      <selection activeCell="E9" sqref="E9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41"/>
      <c r="L1" s="41"/>
    </row>
    <row r="2" spans="1:12" ht="69" customHeight="1" thickBot="1" x14ac:dyDescent="0.35">
      <c r="A2" s="57" t="s">
        <v>13</v>
      </c>
      <c r="B2" s="57"/>
      <c r="C2" s="57"/>
      <c r="D2" s="57"/>
      <c r="E2" s="57"/>
      <c r="F2" s="54"/>
      <c r="G2" s="54"/>
      <c r="H2" s="54"/>
      <c r="I2" s="54"/>
      <c r="J2" s="54"/>
      <c r="K2" s="41"/>
      <c r="L2" s="41"/>
    </row>
    <row r="3" spans="1:12" ht="70.5" customHeight="1" thickBot="1" x14ac:dyDescent="0.3">
      <c r="A3" s="58" t="s">
        <v>12</v>
      </c>
      <c r="B3" s="61" t="s">
        <v>11</v>
      </c>
      <c r="C3" s="62"/>
      <c r="D3" s="63"/>
      <c r="E3" s="64" t="s">
        <v>10</v>
      </c>
      <c r="F3" s="40"/>
    </row>
    <row r="4" spans="1:12" ht="12.75" customHeight="1" x14ac:dyDescent="0.2">
      <c r="A4" s="59"/>
      <c r="B4" s="67" t="s">
        <v>9</v>
      </c>
      <c r="C4" s="67" t="s">
        <v>8</v>
      </c>
      <c r="D4" s="69" t="s">
        <v>7</v>
      </c>
      <c r="E4" s="65"/>
      <c r="F4" s="71"/>
      <c r="G4" s="51"/>
    </row>
    <row r="5" spans="1:12" ht="91.5" customHeight="1" thickBot="1" x14ac:dyDescent="0.25">
      <c r="A5" s="60"/>
      <c r="B5" s="68"/>
      <c r="C5" s="68"/>
      <c r="D5" s="70"/>
      <c r="E5" s="66"/>
      <c r="F5" s="72"/>
      <c r="G5" s="51"/>
    </row>
    <row r="6" spans="1:12" s="23" customFormat="1" ht="90" customHeight="1" x14ac:dyDescent="0.35">
      <c r="A6" s="39" t="s">
        <v>6</v>
      </c>
      <c r="B6" s="38">
        <v>18954967.5</v>
      </c>
      <c r="C6" s="38">
        <f>'[1]Ставки и дюрация'!E9/1000</f>
        <v>18954967.46305</v>
      </c>
      <c r="D6" s="31">
        <f>C6-B6</f>
        <v>-3.6949999630451202E-2</v>
      </c>
      <c r="E6" s="37">
        <v>16950850</v>
      </c>
      <c r="F6" s="36"/>
      <c r="G6" s="35"/>
    </row>
    <row r="7" spans="1:12" ht="90" customHeight="1" x14ac:dyDescent="0.35">
      <c r="A7" s="34" t="s">
        <v>5</v>
      </c>
      <c r="B7" s="32">
        <v>45300000</v>
      </c>
      <c r="C7" s="32">
        <f>'[1]Ставки и дюрация'!E18/1000</f>
        <v>45300000</v>
      </c>
      <c r="D7" s="31">
        <f>C7-B7</f>
        <v>0</v>
      </c>
      <c r="E7" s="30">
        <v>41500000</v>
      </c>
      <c r="F7" s="29"/>
      <c r="G7" s="12"/>
      <c r="K7" s="23"/>
    </row>
    <row r="8" spans="1:12" ht="90" customHeight="1" x14ac:dyDescent="0.35">
      <c r="A8" s="33" t="s">
        <v>4</v>
      </c>
      <c r="B8" s="32">
        <v>10291177</v>
      </c>
      <c r="C8" s="32">
        <f>'[1]Ставки и дюрация'!E26/1000</f>
        <v>0</v>
      </c>
      <c r="D8" s="31">
        <f>C8-B8</f>
        <v>-10291177</v>
      </c>
      <c r="E8" s="30">
        <v>16097210.1</v>
      </c>
      <c r="F8" s="29"/>
      <c r="G8" s="12"/>
      <c r="K8" s="23"/>
    </row>
    <row r="9" spans="1:12" ht="96" customHeight="1" thickBot="1" x14ac:dyDescent="0.4">
      <c r="A9" s="28" t="s">
        <v>3</v>
      </c>
      <c r="B9" s="27">
        <v>186330</v>
      </c>
      <c r="C9" s="27">
        <f>'[1]Ставки и дюрация'!E27/1000-0.1</f>
        <v>184738.15</v>
      </c>
      <c r="D9" s="26">
        <f>C9-B9+0.1</f>
        <v>-1591.7500000000059</v>
      </c>
      <c r="E9" s="25">
        <v>179496.4</v>
      </c>
      <c r="F9" s="24"/>
      <c r="G9" s="12"/>
      <c r="H9" s="74"/>
      <c r="I9" s="74"/>
      <c r="J9" s="4"/>
      <c r="K9" s="23"/>
      <c r="L9" s="22"/>
    </row>
    <row r="10" spans="1:12" s="10" customFormat="1" ht="90" customHeight="1" thickBot="1" x14ac:dyDescent="0.25">
      <c r="A10" s="21" t="s">
        <v>2</v>
      </c>
      <c r="B10" s="20">
        <f>SUM(B6:B9)</f>
        <v>74732474.5</v>
      </c>
      <c r="C10" s="20">
        <f>SUM(C6:C9)+0.1</f>
        <v>64439705.71305</v>
      </c>
      <c r="D10" s="19">
        <f>C10-B10</f>
        <v>-10292768.78695</v>
      </c>
      <c r="E10" s="18">
        <f>SUM(E6:E9)</f>
        <v>74727556.5</v>
      </c>
      <c r="F10" s="17"/>
      <c r="G10" s="12"/>
      <c r="H10" s="75"/>
      <c r="I10" s="75"/>
      <c r="J10" s="11"/>
      <c r="K10" s="11"/>
      <c r="L10" s="11"/>
    </row>
    <row r="11" spans="1:12" s="10" customFormat="1" ht="3" hidden="1" customHeight="1" x14ac:dyDescent="0.2">
      <c r="A11" s="13"/>
      <c r="B11" s="15"/>
      <c r="C11" s="15"/>
      <c r="D11" s="16">
        <f>B11-C11</f>
        <v>0</v>
      </c>
      <c r="E11" s="15"/>
      <c r="F11" s="14"/>
      <c r="G11" s="12"/>
      <c r="H11" s="52"/>
      <c r="I11" s="52"/>
      <c r="J11" s="11"/>
      <c r="K11" s="11"/>
      <c r="L11" s="11"/>
    </row>
    <row r="12" spans="1:12" s="10" customFormat="1" ht="196.5" customHeight="1" x14ac:dyDescent="0.2">
      <c r="A12" s="76" t="s">
        <v>1</v>
      </c>
      <c r="B12" s="76"/>
      <c r="C12" s="76"/>
      <c r="D12" s="76"/>
      <c r="E12" s="76"/>
      <c r="F12" s="76"/>
      <c r="G12" s="76"/>
      <c r="H12" s="76"/>
      <c r="I12" s="76"/>
      <c r="J12" s="76"/>
      <c r="K12" s="11"/>
      <c r="L12" s="11"/>
    </row>
    <row r="13" spans="1:12" s="10" customFormat="1" ht="15.75" hidden="1" customHeight="1" x14ac:dyDescent="0.2">
      <c r="A13" s="13"/>
      <c r="B13" s="13"/>
      <c r="C13" s="13"/>
      <c r="D13" s="13"/>
      <c r="E13" s="13"/>
      <c r="F13" s="13"/>
      <c r="G13" s="12"/>
      <c r="H13" s="52"/>
      <c r="I13" s="52"/>
      <c r="J13" s="11"/>
      <c r="K13" s="11"/>
      <c r="L13" s="11"/>
    </row>
    <row r="14" spans="1:12" s="9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9" customFormat="1" ht="37.5" customHeight="1" x14ac:dyDescent="0.2">
      <c r="A15" s="79" t="s">
        <v>0</v>
      </c>
      <c r="B15" s="79"/>
      <c r="C15" s="79"/>
      <c r="D15" s="79"/>
      <c r="E15" s="79"/>
      <c r="F15" s="79"/>
      <c r="G15" s="79"/>
      <c r="H15" s="79"/>
      <c r="I15" s="79"/>
    </row>
    <row r="16" spans="1:12" s="5" customFormat="1" ht="48.75" customHeight="1" x14ac:dyDescent="0.2">
      <c r="A16" s="80"/>
      <c r="B16" s="80"/>
      <c r="C16" s="80"/>
      <c r="D16" s="80"/>
      <c r="E16" s="80"/>
      <c r="F16" s="80"/>
      <c r="G16" s="53"/>
      <c r="H16" s="53"/>
    </row>
    <row r="17" spans="1:10" s="5" customFormat="1" ht="49.5" customHeight="1" x14ac:dyDescent="0.25">
      <c r="A17" s="73"/>
      <c r="B17" s="73"/>
      <c r="C17" s="73"/>
      <c r="D17" s="73"/>
      <c r="E17" s="73"/>
      <c r="F17" s="73"/>
      <c r="G17" s="8"/>
      <c r="H17" s="8"/>
    </row>
    <row r="18" spans="1:10" s="5" customFormat="1" ht="49.5" customHeight="1" x14ac:dyDescent="0.25">
      <c r="A18" s="73"/>
      <c r="B18" s="73"/>
      <c r="C18" s="73"/>
      <c r="D18" s="73"/>
      <c r="E18" s="73"/>
      <c r="F18" s="73"/>
      <c r="G18" s="8"/>
      <c r="H18" s="8"/>
    </row>
    <row r="19" spans="1:10" s="5" customFormat="1" ht="49.5" customHeight="1" x14ac:dyDescent="0.25">
      <c r="A19" s="73"/>
      <c r="B19" s="73"/>
      <c r="C19" s="73"/>
      <c r="D19" s="73"/>
      <c r="E19" s="73"/>
      <c r="F19" s="73"/>
      <c r="G19" s="7"/>
      <c r="H19" s="7"/>
    </row>
    <row r="20" spans="1:10" s="5" customFormat="1" ht="49.5" hidden="1" customHeight="1" x14ac:dyDescent="0.25">
      <c r="A20" s="73"/>
      <c r="B20" s="73"/>
      <c r="C20" s="73"/>
      <c r="D20" s="73"/>
      <c r="E20" s="73"/>
      <c r="F20" s="50"/>
      <c r="G20" s="8"/>
      <c r="H20" s="8"/>
    </row>
    <row r="21" spans="1:10" s="5" customFormat="1" ht="49.5" customHeight="1" x14ac:dyDescent="0.25">
      <c r="A21" s="73"/>
      <c r="B21" s="73"/>
      <c r="C21" s="73"/>
      <c r="D21" s="73"/>
      <c r="E21" s="73"/>
      <c r="F21" s="73"/>
      <c r="G21" s="7"/>
      <c r="H21" s="7"/>
      <c r="I21" s="6"/>
      <c r="J21" s="6"/>
    </row>
    <row r="22" spans="1:10" hidden="1" x14ac:dyDescent="0.2">
      <c r="A22" s="51"/>
      <c r="B22" s="51"/>
      <c r="C22" s="51"/>
      <c r="D22" s="51"/>
      <c r="E22" s="51"/>
      <c r="F22" s="4"/>
      <c r="G22" s="3"/>
      <c r="H22" s="3"/>
    </row>
    <row r="23" spans="1:10" ht="36" customHeight="1" x14ac:dyDescent="0.2"/>
    <row r="25" spans="1:10" ht="18" x14ac:dyDescent="0.25">
      <c r="A25" s="2"/>
      <c r="B25" s="2"/>
      <c r="C25" s="2"/>
      <c r="D25" s="2"/>
      <c r="E25" s="2"/>
      <c r="F25" s="2"/>
      <c r="G25" s="2"/>
      <c r="H25" s="2"/>
      <c r="I25" s="2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1"/>
      <c r="G58" s="1"/>
      <c r="H58" s="1"/>
      <c r="I58" s="1"/>
      <c r="J58" s="1"/>
      <c r="K58" s="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7:F17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7" right="0" top="0" bottom="0" header="0" footer="0"/>
  <pageSetup paperSize="9" scale="34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G6" sqref="G6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21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13"/>
      <c r="B3" s="15"/>
      <c r="C3" s="15"/>
      <c r="D3" s="15"/>
      <c r="E3" s="15"/>
      <c r="F3" s="49"/>
      <c r="G3" s="10"/>
      <c r="H3" s="48"/>
    </row>
    <row r="4" spans="1:8" ht="59.25" customHeight="1" thickBot="1" x14ac:dyDescent="0.25">
      <c r="A4" s="84" t="s">
        <v>20</v>
      </c>
      <c r="B4" s="85"/>
      <c r="C4" s="85"/>
      <c r="D4" s="85"/>
      <c r="E4" s="85"/>
      <c r="F4" s="86"/>
      <c r="G4" s="47" t="s">
        <v>19</v>
      </c>
      <c r="H4" s="47" t="s">
        <v>18</v>
      </c>
    </row>
    <row r="5" spans="1:8" ht="80.25" customHeight="1" x14ac:dyDescent="0.2">
      <c r="A5" s="87" t="s">
        <v>23</v>
      </c>
      <c r="B5" s="88"/>
      <c r="C5" s="88"/>
      <c r="D5" s="88"/>
      <c r="E5" s="88"/>
      <c r="F5" s="88"/>
      <c r="G5" s="45">
        <f>152108641.1*75%</f>
        <v>114081480.82499999</v>
      </c>
      <c r="H5" s="46">
        <f>'Интернет л.1'!$C$10</f>
        <v>64439705.71305</v>
      </c>
    </row>
    <row r="6" spans="1:8" ht="80.25" customHeight="1" x14ac:dyDescent="0.2">
      <c r="A6" s="89" t="s">
        <v>22</v>
      </c>
      <c r="B6" s="90"/>
      <c r="C6" s="90"/>
      <c r="D6" s="90"/>
      <c r="E6" s="90"/>
      <c r="F6" s="91"/>
      <c r="G6" s="45">
        <v>4198565.3</v>
      </c>
      <c r="H6" s="46">
        <v>1051773.1000000001</v>
      </c>
    </row>
    <row r="7" spans="1:8" ht="80.25" customHeight="1" x14ac:dyDescent="0.2">
      <c r="A7" s="89" t="s">
        <v>17</v>
      </c>
      <c r="B7" s="90"/>
      <c r="C7" s="90"/>
      <c r="D7" s="90"/>
      <c r="E7" s="90"/>
      <c r="F7" s="91"/>
      <c r="G7" s="45">
        <v>58</v>
      </c>
      <c r="H7" s="44">
        <f>'Интернет л.1'!$C$10/152108641.1*100</f>
        <v>42.364263625684316</v>
      </c>
    </row>
    <row r="8" spans="1:8" ht="80.25" customHeight="1" thickBot="1" x14ac:dyDescent="0.25">
      <c r="A8" s="92" t="s">
        <v>16</v>
      </c>
      <c r="B8" s="93"/>
      <c r="C8" s="93"/>
      <c r="D8" s="93"/>
      <c r="E8" s="93"/>
      <c r="F8" s="93"/>
      <c r="G8" s="43">
        <v>45</v>
      </c>
      <c r="H8" s="42">
        <f>('Интернет л.1'!C7+'Интернет л.1'!C8)/152108641.1*100</f>
        <v>29.781345538560601</v>
      </c>
    </row>
    <row r="9" spans="1:8" ht="18" customHeight="1" x14ac:dyDescent="0.2"/>
    <row r="10" spans="1:8" ht="42.75" customHeight="1" x14ac:dyDescent="0.2">
      <c r="A10" s="81" t="s">
        <v>15</v>
      </c>
      <c r="B10" s="81"/>
      <c r="C10" s="81"/>
      <c r="D10" s="81"/>
      <c r="E10" s="81"/>
      <c r="F10" s="81"/>
      <c r="G10" s="81"/>
      <c r="H10" s="81"/>
    </row>
  </sheetData>
  <sheetProtection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 Александровна</cp:lastModifiedBy>
  <dcterms:created xsi:type="dcterms:W3CDTF">2020-03-24T13:40:48Z</dcterms:created>
  <dcterms:modified xsi:type="dcterms:W3CDTF">2020-04-01T09:20:23Z</dcterms:modified>
</cp:coreProperties>
</file>