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0610" windowHeight="11670"/>
  </bookViews>
  <sheets>
    <sheet name="Интернет л.1" sheetId="3" r:id="rId1"/>
    <sheet name="Интернет л.2" sheetId="4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4" l="1"/>
  <c r="H7" i="4"/>
  <c r="H5" i="4"/>
  <c r="G5" i="4"/>
  <c r="D11" i="3"/>
  <c r="E10" i="3"/>
  <c r="B10" i="3"/>
  <c r="C9" i="3"/>
  <c r="D9" i="3" s="1"/>
  <c r="D8" i="3"/>
  <c r="D7" i="3"/>
  <c r="C7" i="3"/>
  <c r="C6" i="3"/>
  <c r="D6" i="3" s="1"/>
  <c r="C10" i="3" l="1"/>
  <c r="D10" i="3" s="1"/>
</calcChain>
</file>

<file path=xl/sharedStrings.xml><?xml version="1.0" encoding="utf-8"?>
<sst xmlns="http://schemas.openxmlformats.org/spreadsheetml/2006/main" count="24" uniqueCount="24">
  <si>
    <t xml:space="preserve">Динамика и структура государственного долга </t>
  </si>
  <si>
    <t>ВСЕГО государственный долг</t>
  </si>
  <si>
    <t>Государственные гарантии</t>
  </si>
  <si>
    <t>Кредиты коммерческих банков</t>
  </si>
  <si>
    <t>Государственные ценные бумаги</t>
  </si>
  <si>
    <t xml:space="preserve">Федеральные бюджетные кредиты </t>
  </si>
  <si>
    <t xml:space="preserve">
Изменения
</t>
  </si>
  <si>
    <t>Госдолг
на 01.11.2020</t>
  </si>
  <si>
    <t>Госдолг
на 01.01.2020</t>
  </si>
  <si>
    <t xml:space="preserve">Прогноз
по госдолгу
на 01.01.2021
</t>
  </si>
  <si>
    <t>Динамика по государственному долгу
 за период с 01.01.20г. по 01.11.20г.</t>
  </si>
  <si>
    <t>Вид заимствования</t>
  </si>
  <si>
    <t>тыс. рублей</t>
  </si>
  <si>
    <t>ИНФОРМАЦИЯ ПО ГОСУДАРСТВЕННОМУ ДОЛГУ НИЖЕГОРОДСКОЙ ОБЛАСТИ НА 01.11.2020 г.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</si>
  <si>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01.11.2020 г. не превышены.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</si>
  <si>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</si>
  <si>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</si>
  <si>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Объем государственного долга Нижегородской области в 2020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</si>
  <si>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 xml:space="preserve">
Исполнение
</t>
  </si>
  <si>
    <t xml:space="preserve">Лимиты/
ограничения </t>
  </si>
  <si>
    <t>Требование нормативного акта</t>
  </si>
  <si>
    <t>Информация по исполнению лимитов/ограничений по государственному долгу на 01.11.2020 г.</t>
  </si>
  <si>
    <t>Объем расходов на обслуживание государственного долга Нижегородской области на 2020 год
(закон Нижегородской области от 19.12.2019 N 165-З "Об областном бюджете на 2020 год и на плановый период 2021 и 2022 годов" (с учетом изменений от 29.09.2020г. №105-З)), тыс. рублей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</si>
  <si>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01.11.2020 г. по сравнению с 01.01.2020 г. произошло за счёт: 
- увеличение объёма основного долга  по   кредитам коммерческих банков произошло за счёт привлечения  кредитов коммерческих банков;
- увеличения объема обязательств по бюджетным кредитам за счет привлечения федерального бюджетного кредита на пополнение остатков средств на едином счете областного бюджета;
- уменьшение объёма по государственным ценным бумагам за счет погашения части основного долга по облигационному займу 2013г., 2015г., 2016 г.,  2017г., 2018 г. выпуска;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</si>
</sst>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2"/>
      <name val="Arial Cyr"/>
      <charset val="204"/>
    </font>
    <font>
      <b/>
      <sz val="24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b/>
      <sz val="12"/>
      <color indexed="9"/>
      <name val="Arial Cyr"/>
      <charset val="204"/>
    </font>
    <font>
      <b/>
      <sz val="20"/>
      <name val="Arial Cyr"/>
      <charset val="204"/>
    </font>
    <font>
      <sz val="24"/>
      <name val="Arial Cyr"/>
      <charset val="204"/>
    </font>
    <font>
      <sz val="14"/>
      <name val="Arial Cyr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0" fillId="0" borderId="0" xfId="0" applyBorder="1" applyAlignment="1">
      <alignment horizontal="center" wrapText="1"/>
    </xf>
    <xf numFmtId="0" fontId="0" fillId="2" borderId="0" xfId="0" applyFill="1" applyBorder="1"/>
    <xf numFmtId="4" fontId="0" fillId="2" borderId="0" xfId="0" applyNumberFormat="1" applyFill="1" applyBorder="1"/>
    <xf numFmtId="164" fontId="4" fillId="2" borderId="0" xfId="0" applyNumberFormat="1" applyFont="1" applyFill="1" applyBorder="1"/>
    <xf numFmtId="4" fontId="4" fillId="2" borderId="0" xfId="0" applyNumberFormat="1" applyFont="1" applyFill="1" applyBorder="1"/>
    <xf numFmtId="0" fontId="6" fillId="2" borderId="0" xfId="0" applyFont="1" applyFill="1" applyBorder="1"/>
    <xf numFmtId="0" fontId="6" fillId="0" borderId="0" xfId="0" applyFont="1"/>
    <xf numFmtId="0" fontId="6" fillId="0" borderId="0" xfId="0" applyFont="1" applyBorder="1"/>
    <xf numFmtId="0" fontId="0" fillId="0" borderId="0" xfId="0" applyBorder="1" applyAlignment="1">
      <alignment wrapText="1"/>
    </xf>
    <xf numFmtId="0" fontId="10" fillId="0" borderId="0" xfId="0" applyFont="1" applyBorder="1" applyAlignment="1">
      <alignment vertical="center"/>
    </xf>
    <xf numFmtId="4" fontId="13" fillId="2" borderId="0" xfId="1" applyNumberFormat="1" applyFont="1" applyFill="1" applyBorder="1" applyAlignment="1">
      <alignment horizontal="right" vertical="center" wrapText="1"/>
    </xf>
    <xf numFmtId="4" fontId="10" fillId="0" borderId="0" xfId="1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4" fontId="13" fillId="3" borderId="2" xfId="1" applyNumberFormat="1" applyFont="1" applyFill="1" applyBorder="1" applyAlignment="1">
      <alignment horizontal="right" vertical="center" wrapText="1"/>
    </xf>
    <xf numFmtId="164" fontId="14" fillId="4" borderId="2" xfId="1" applyNumberFormat="1" applyFont="1" applyFill="1" applyBorder="1" applyAlignment="1">
      <alignment horizontal="right" vertical="center"/>
    </xf>
    <xf numFmtId="164" fontId="14" fillId="4" borderId="3" xfId="0" applyNumberFormat="1" applyFont="1" applyFill="1" applyBorder="1" applyAlignment="1">
      <alignment horizontal="right" vertical="center" wrapText="1"/>
    </xf>
    <xf numFmtId="164" fontId="14" fillId="4" borderId="3" xfId="1" applyNumberFormat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Alignment="1">
      <alignment horizontal="right"/>
    </xf>
    <xf numFmtId="4" fontId="10" fillId="0" borderId="5" xfId="1" applyNumberFormat="1" applyFont="1" applyBorder="1" applyAlignment="1">
      <alignment horizontal="right" vertical="center" wrapText="1"/>
    </xf>
    <xf numFmtId="164" fontId="11" fillId="2" borderId="6" xfId="1" applyNumberFormat="1" applyFont="1" applyFill="1" applyBorder="1" applyAlignment="1">
      <alignment horizontal="right"/>
    </xf>
    <xf numFmtId="164" fontId="11" fillId="2" borderId="7" xfId="0" applyNumberFormat="1" applyFont="1" applyFill="1" applyBorder="1" applyAlignment="1">
      <alignment horizontal="right" wrapText="1"/>
    </xf>
    <xf numFmtId="164" fontId="11" fillId="2" borderId="8" xfId="1" applyNumberFormat="1" applyFont="1" applyFill="1" applyBorder="1" applyAlignment="1">
      <alignment horizontal="right"/>
    </xf>
    <xf numFmtId="0" fontId="14" fillId="0" borderId="9" xfId="0" applyFont="1" applyBorder="1" applyAlignment="1">
      <alignment vertical="center" wrapText="1"/>
    </xf>
    <xf numFmtId="4" fontId="10" fillId="0" borderId="10" xfId="1" applyNumberFormat="1" applyFont="1" applyBorder="1" applyAlignment="1">
      <alignment horizontal="right" vertical="center" wrapText="1"/>
    </xf>
    <xf numFmtId="164" fontId="11" fillId="0" borderId="11" xfId="1" applyNumberFormat="1" applyFont="1" applyBorder="1" applyAlignment="1">
      <alignment horizontal="right"/>
    </xf>
    <xf numFmtId="164" fontId="11" fillId="2" borderId="1" xfId="0" applyNumberFormat="1" applyFont="1" applyFill="1" applyBorder="1" applyAlignment="1">
      <alignment horizontal="right" wrapText="1"/>
    </xf>
    <xf numFmtId="164" fontId="11" fillId="2" borderId="12" xfId="1" applyNumberFormat="1" applyFont="1" applyFill="1" applyBorder="1" applyAlignment="1">
      <alignment horizontal="right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0" fillId="0" borderId="0" xfId="0" applyBorder="1" applyAlignment="1">
      <alignment horizontal="right" wrapText="1"/>
    </xf>
    <xf numFmtId="4" fontId="10" fillId="0" borderId="14" xfId="0" applyNumberFormat="1" applyFont="1" applyBorder="1" applyAlignment="1">
      <alignment horizontal="right" wrapText="1"/>
    </xf>
    <xf numFmtId="164" fontId="11" fillId="0" borderId="15" xfId="0" applyNumberFormat="1" applyFont="1" applyBorder="1" applyAlignment="1">
      <alignment horizontal="right" wrapText="1"/>
    </xf>
    <xf numFmtId="164" fontId="11" fillId="2" borderId="16" xfId="0" applyNumberFormat="1" applyFont="1" applyFill="1" applyBorder="1" applyAlignment="1">
      <alignment horizontal="right" wrapText="1"/>
    </xf>
    <xf numFmtId="0" fontId="14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17" fillId="2" borderId="29" xfId="0" applyNumberFormat="1" applyFont="1" applyFill="1" applyBorder="1"/>
    <xf numFmtId="164" fontId="6" fillId="0" borderId="30" xfId="0" applyNumberFormat="1" applyFont="1" applyFill="1" applyBorder="1"/>
    <xf numFmtId="164" fontId="17" fillId="2" borderId="11" xfId="0" applyNumberFormat="1" applyFont="1" applyFill="1" applyBorder="1"/>
    <xf numFmtId="164" fontId="6" fillId="0" borderId="12" xfId="0" applyNumberFormat="1" applyFont="1" applyFill="1" applyBorder="1"/>
    <xf numFmtId="164" fontId="6" fillId="0" borderId="11" xfId="0" applyNumberFormat="1" applyFont="1" applyBorder="1"/>
    <xf numFmtId="0" fontId="5" fillId="5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" fontId="13" fillId="0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4" fillId="5" borderId="28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justify" vertical="center" wrapText="1"/>
    </xf>
    <xf numFmtId="0" fontId="10" fillId="0" borderId="35" xfId="0" applyFont="1" applyFill="1" applyBorder="1" applyAlignment="1">
      <alignment horizontal="justify" vertical="center" wrapText="1"/>
    </xf>
    <xf numFmtId="0" fontId="10" fillId="2" borderId="34" xfId="0" applyFont="1" applyFill="1" applyBorder="1" applyAlignment="1">
      <alignment horizontal="justify" vertical="center" wrapText="1"/>
    </xf>
    <xf numFmtId="0" fontId="10" fillId="2" borderId="33" xfId="0" applyFont="1" applyFill="1" applyBorder="1" applyAlignment="1">
      <alignment horizontal="justify" vertical="center" wrapText="1"/>
    </xf>
    <xf numFmtId="0" fontId="10" fillId="2" borderId="32" xfId="0" applyFont="1" applyFill="1" applyBorder="1" applyAlignment="1">
      <alignment horizontal="justify" vertical="center" wrapText="1"/>
    </xf>
    <xf numFmtId="0" fontId="10" fillId="0" borderId="34" xfId="0" applyFont="1" applyFill="1" applyBorder="1" applyAlignment="1">
      <alignment horizontal="justify" vertical="center" wrapText="1"/>
    </xf>
    <xf numFmtId="0" fontId="10" fillId="0" borderId="33" xfId="0" applyFont="1" applyFill="1" applyBorder="1" applyAlignment="1">
      <alignment horizontal="justify" vertical="center" wrapText="1"/>
    </xf>
    <xf numFmtId="0" fontId="10" fillId="0" borderId="32" xfId="0" applyFont="1" applyFill="1" applyBorder="1" applyAlignment="1">
      <alignment horizontal="justify" vertical="center" wrapText="1"/>
    </xf>
    <xf numFmtId="0" fontId="10" fillId="2" borderId="31" xfId="0" applyFont="1" applyFill="1" applyBorder="1" applyAlignment="1">
      <alignment horizontal="justify" vertical="center" wrapText="1"/>
    </xf>
    <xf numFmtId="0" fontId="10" fillId="2" borderId="30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27303300.46305</c:v>
                </c:pt>
                <c:pt idx="1">
                  <c:v>31500000</c:v>
                </c:pt>
                <c:pt idx="2">
                  <c:v>10848333</c:v>
                </c:pt>
                <c:pt idx="3">
                  <c:v>184738.15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([1]Приложение№1!$FI$2,[1]Приложение№1!$FU$2:$GF$2)</c:f>
              <c:strCache>
                <c:ptCount val="13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01.10.20г.</c:v>
                </c:pt>
                <c:pt idx="11">
                  <c:v>01.11.20 г.</c:v>
                </c:pt>
                <c:pt idx="12">
                  <c:v>01.01.21г.
(прогноз)</c:v>
                </c:pt>
              </c:strCache>
            </c:strRef>
          </c:cat>
          <c:val>
            <c:numRef>
              <c:f>([1]Приложение№1!$FI$3,[1]Приложение№1!$FU$3:$GF$3)</c:f>
              <c:numCache>
                <c:formatCode>General</c:formatCode>
                <c:ptCount val="13"/>
                <c:pt idx="0">
                  <c:v>19957026.21305</c:v>
                </c:pt>
                <c:pt idx="1">
                  <c:v>18954967.46305</c:v>
                </c:pt>
                <c:pt idx="2">
                  <c:v>18954967.46305</c:v>
                </c:pt>
                <c:pt idx="3">
                  <c:v>18954967.46305</c:v>
                </c:pt>
                <c:pt idx="4">
                  <c:v>18954967.46305</c:v>
                </c:pt>
                <c:pt idx="5">
                  <c:v>18954967.46305</c:v>
                </c:pt>
                <c:pt idx="6">
                  <c:v>27303300.46305</c:v>
                </c:pt>
                <c:pt idx="7">
                  <c:v>27303300.46305</c:v>
                </c:pt>
                <c:pt idx="8">
                  <c:v>27303300.46305</c:v>
                </c:pt>
                <c:pt idx="9">
                  <c:v>27303300.46305</c:v>
                </c:pt>
                <c:pt idx="10">
                  <c:v>27303300.46305</c:v>
                </c:pt>
                <c:pt idx="11">
                  <c:v>27303300.46305</c:v>
                </c:pt>
                <c:pt idx="12">
                  <c:v>18954967.5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([1]Приложение№1!$FI$2,[1]Приложение№1!$FU$2:$GF$2)</c:f>
              <c:strCache>
                <c:ptCount val="13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01.10.20г.</c:v>
                </c:pt>
                <c:pt idx="11">
                  <c:v>01.11.20 г.</c:v>
                </c:pt>
                <c:pt idx="12">
                  <c:v>01.01.21г.
(прогноз)</c:v>
                </c:pt>
              </c:strCache>
            </c:strRef>
          </c:cat>
          <c:val>
            <c:numRef>
              <c:f>([1]Приложение№1!$FI$24,[1]Приложение№1!$FU$24:$GF$24)</c:f>
              <c:numCache>
                <c:formatCode>General</c:formatCode>
                <c:ptCount val="13"/>
                <c:pt idx="0">
                  <c:v>42700000</c:v>
                </c:pt>
                <c:pt idx="1">
                  <c:v>45300000</c:v>
                </c:pt>
                <c:pt idx="2">
                  <c:v>45300000</c:v>
                </c:pt>
                <c:pt idx="3">
                  <c:v>45300000</c:v>
                </c:pt>
                <c:pt idx="4">
                  <c:v>45300000</c:v>
                </c:pt>
                <c:pt idx="5">
                  <c:v>42900000</c:v>
                </c:pt>
                <c:pt idx="6">
                  <c:v>40900000</c:v>
                </c:pt>
                <c:pt idx="7">
                  <c:v>40900000</c:v>
                </c:pt>
                <c:pt idx="8">
                  <c:v>39100000</c:v>
                </c:pt>
                <c:pt idx="9">
                  <c:v>34000000</c:v>
                </c:pt>
                <c:pt idx="10">
                  <c:v>34000000</c:v>
                </c:pt>
                <c:pt idx="11">
                  <c:v>31500000</c:v>
                </c:pt>
                <c:pt idx="12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[1]Приложение№1!$A$40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([1]Приложение№1!$FI$2,[1]Приложение№1!$FU$2:$GF$2)</c:f>
              <c:strCache>
                <c:ptCount val="13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01.10.20г.</c:v>
                </c:pt>
                <c:pt idx="11">
                  <c:v>01.11.20 г.</c:v>
                </c:pt>
                <c:pt idx="12">
                  <c:v>01.01.21г.
(прогноз)</c:v>
                </c:pt>
              </c:strCache>
            </c:strRef>
          </c:cat>
          <c:val>
            <c:numRef>
              <c:f>([1]Приложение№1!$FI$40,[1]Приложение№1!$FU$40:$GF$40)</c:f>
              <c:numCache>
                <c:formatCode>General</c:formatCode>
                <c:ptCount val="13"/>
                <c:pt idx="0">
                  <c:v>209872.86</c:v>
                </c:pt>
                <c:pt idx="1">
                  <c:v>186330.02</c:v>
                </c:pt>
                <c:pt idx="2">
                  <c:v>184738.25</c:v>
                </c:pt>
                <c:pt idx="3">
                  <c:v>184738.25</c:v>
                </c:pt>
                <c:pt idx="4">
                  <c:v>184738.25</c:v>
                </c:pt>
                <c:pt idx="5">
                  <c:v>184738.25</c:v>
                </c:pt>
                <c:pt idx="6">
                  <c:v>184738.25</c:v>
                </c:pt>
                <c:pt idx="7">
                  <c:v>184738.25</c:v>
                </c:pt>
                <c:pt idx="8">
                  <c:v>184738.25</c:v>
                </c:pt>
                <c:pt idx="9">
                  <c:v>184738.25</c:v>
                </c:pt>
                <c:pt idx="10">
                  <c:v>184738.25</c:v>
                </c:pt>
                <c:pt idx="11">
                  <c:v>184738.25</c:v>
                </c:pt>
                <c:pt idx="12">
                  <c:v>184738.2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[1]Приложение№1!$A$39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([1]Приложение№1!$FI$2,[1]Приложение№1!$FU$2:$GF$2)</c:f>
              <c:strCache>
                <c:ptCount val="13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01.10.20г.</c:v>
                </c:pt>
                <c:pt idx="11">
                  <c:v>01.11.20 г.</c:v>
                </c:pt>
                <c:pt idx="12">
                  <c:v>01.01.21г.
(прогноз)</c:v>
                </c:pt>
              </c:strCache>
            </c:strRef>
          </c:cat>
          <c:val>
            <c:numRef>
              <c:f>([1]Приложение№1!$FI$39,[1]Приложение№1!$FU$39:$GF$39)</c:f>
              <c:numCache>
                <c:formatCode>General</c:formatCode>
                <c:ptCount val="13"/>
                <c:pt idx="0">
                  <c:v>12219963.75</c:v>
                </c:pt>
                <c:pt idx="1">
                  <c:v>10291177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10848333</c:v>
                </c:pt>
                <c:pt idx="12">
                  <c:v>23154486.5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0496000"/>
        <c:axId val="90317568"/>
        <c:axId val="0"/>
      </c:bar3DChart>
      <c:catAx>
        <c:axId val="9049600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0317568"/>
        <c:crosses val="autoZero"/>
        <c:auto val="1"/>
        <c:lblAlgn val="ctr"/>
        <c:lblOffset val="100"/>
        <c:noMultiLvlLbl val="0"/>
      </c:catAx>
      <c:valAx>
        <c:axId val="9031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496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1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6%20&#1054;&#1090;&#1076;&#1077;&#1083;%20&#1079;&#1072;&#1080;&#1084;&#1089;&#1090;&#1074;&#1086;&#1074;&#1072;&#1085;&#1080;&#1081;/&#1043;&#1088;&#1080;&#1096;&#1091;&#1085;&#1100;&#1082;&#1080;&#1085;&#1072;%20&#1045;&#1082;&#1072;&#1090;&#1077;&#1088;&#1080;&#1085;&#1072;%20&#1040;&#1083;&#1077;&#1082;&#1089;&#1072;&#1085;&#1076;&#1088;&#1086;&#1074;&#1085;&#1072;/&#1054;&#1087;&#1077;&#1088;&#1072;&#1090;&#1080;&#1074;&#1082;&#1072;/&#1043;&#1088;&#1072;&#1092;&#1080;&#1082;%20&#1087;&#1083;&#1072;&#1090;&#1077;&#1078;&#1077;&#1081;/2020/01.04.2020/&#1055;&#1083;&#1072;&#1090;&#1077;&#1078;&#1085;&#1099;&#1081;%20&#1082;&#1072;&#1083;&#1077;&#1085;&#1076;&#1072;&#1088;&#1100;%20(&#1075;&#1086;&#1076;&#1086;&#1074;&#1086;&#1081;%20&#1085;&#1086;&#1074;&#1099;&#1081;)_01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Гарантии"/>
      <sheetName val="Бюджетные кредиты"/>
      <sheetName val="Ценные бумаги"/>
      <sheetName val="Кредиты комбанков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27303300463.049999</v>
          </cell>
        </row>
        <row r="18">
          <cell r="E18">
            <v>31500000000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31500000</v>
          </cell>
        </row>
        <row r="8">
          <cell r="C8">
            <v>10848333</v>
          </cell>
        </row>
        <row r="10">
          <cell r="C10">
            <v>69836371.713050008</v>
          </cell>
        </row>
      </sheetData>
      <sheetData sheetId="8"/>
      <sheetData sheetId="9">
        <row r="2">
          <cell r="FI2" t="str">
            <v>01.01.19г.</v>
          </cell>
          <cell r="FU2" t="str">
            <v>01.01.20г.</v>
          </cell>
          <cell r="FV2" t="str">
            <v>01.02.20г.</v>
          </cell>
          <cell r="FW2" t="str">
            <v>01.03.20г.</v>
          </cell>
          <cell r="FX2" t="str">
            <v>01.04.20г.</v>
          </cell>
          <cell r="FY2" t="str">
            <v>01.05.20г.</v>
          </cell>
          <cell r="FZ2" t="str">
            <v>01.06.20г.</v>
          </cell>
          <cell r="GA2" t="str">
            <v>01.07.20г.</v>
          </cell>
          <cell r="GB2" t="str">
            <v>01.08.20г.</v>
          </cell>
          <cell r="GC2" t="str">
            <v>01.09.20г.</v>
          </cell>
          <cell r="GD2" t="str">
            <v>01.10.20г.</v>
          </cell>
          <cell r="GE2" t="str">
            <v>01.11.20 г.</v>
          </cell>
          <cell r="GF2" t="str">
            <v>01.01.21г.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U3">
            <v>18954967.46305</v>
          </cell>
          <cell r="FV3">
            <v>18954967.46305</v>
          </cell>
          <cell r="FW3">
            <v>18954967.46305</v>
          </cell>
          <cell r="FX3">
            <v>18954967.46305</v>
          </cell>
          <cell r="FY3">
            <v>18954967.46305</v>
          </cell>
          <cell r="FZ3">
            <v>27303300.46305</v>
          </cell>
          <cell r="GA3">
            <v>27303300.46305</v>
          </cell>
          <cell r="GB3">
            <v>27303300.46305</v>
          </cell>
          <cell r="GC3">
            <v>27303300.46305</v>
          </cell>
          <cell r="GD3">
            <v>27303300.46305</v>
          </cell>
          <cell r="GE3">
            <v>27303300.46305</v>
          </cell>
          <cell r="GF3">
            <v>18954967.5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U24">
            <v>45300000</v>
          </cell>
          <cell r="FV24">
            <v>45300000</v>
          </cell>
          <cell r="FW24">
            <v>45300000</v>
          </cell>
          <cell r="FX24">
            <v>45300000</v>
          </cell>
          <cell r="FY24">
            <v>42900000</v>
          </cell>
          <cell r="FZ24">
            <v>40900000</v>
          </cell>
          <cell r="GA24">
            <v>40900000</v>
          </cell>
          <cell r="GB24">
            <v>39100000</v>
          </cell>
          <cell r="GC24">
            <v>34000000</v>
          </cell>
          <cell r="GD24">
            <v>34000000</v>
          </cell>
          <cell r="GE24">
            <v>31500000</v>
          </cell>
          <cell r="GF24">
            <v>41500000</v>
          </cell>
        </row>
        <row r="39">
          <cell r="A39" t="str">
            <v>Кредиты коммерческих банков</v>
          </cell>
          <cell r="FI39">
            <v>12219963.75</v>
          </cell>
          <cell r="FU39">
            <v>10291177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10848333</v>
          </cell>
          <cell r="GF39">
            <v>23154486.5</v>
          </cell>
        </row>
        <row r="40">
          <cell r="A40" t="str">
            <v>Государственные гарантии</v>
          </cell>
          <cell r="FI40">
            <v>209872.86</v>
          </cell>
          <cell r="FU40">
            <v>186330.02</v>
          </cell>
          <cell r="FV40">
            <v>184738.25</v>
          </cell>
          <cell r="FW40">
            <v>184738.25</v>
          </cell>
          <cell r="FX40">
            <v>184738.25</v>
          </cell>
          <cell r="FY40">
            <v>184738.25</v>
          </cell>
          <cell r="FZ40">
            <v>184738.25</v>
          </cell>
          <cell r="GA40">
            <v>184738.25</v>
          </cell>
          <cell r="GB40">
            <v>184738.25</v>
          </cell>
          <cell r="GC40">
            <v>184738.25</v>
          </cell>
          <cell r="GD40">
            <v>184738.25</v>
          </cell>
          <cell r="GE40">
            <v>184738.25</v>
          </cell>
          <cell r="GF40">
            <v>184738.2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18954967463.049999</v>
          </cell>
        </row>
        <row r="27">
          <cell r="E27">
            <v>184738250</v>
          </cell>
        </row>
      </sheetData>
      <sheetData sheetId="7"/>
      <sheetData sheetId="8">
        <row r="2">
          <cell r="FI2" t="str">
            <v>01.01.19г.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D7" sqref="D7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6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41"/>
      <c r="L1" s="41"/>
    </row>
    <row r="2" spans="1:12" ht="69" customHeight="1" thickBot="1" x14ac:dyDescent="0.35">
      <c r="A2" s="58" t="s">
        <v>12</v>
      </c>
      <c r="B2" s="58"/>
      <c r="C2" s="58"/>
      <c r="D2" s="58"/>
      <c r="E2" s="58"/>
      <c r="F2" s="54"/>
      <c r="G2" s="54"/>
      <c r="H2" s="54"/>
      <c r="I2" s="54"/>
      <c r="J2" s="54"/>
      <c r="K2" s="41"/>
      <c r="L2" s="41"/>
    </row>
    <row r="3" spans="1:12" ht="70.5" customHeight="1" thickBot="1" x14ac:dyDescent="0.3">
      <c r="A3" s="59" t="s">
        <v>11</v>
      </c>
      <c r="B3" s="62" t="s">
        <v>10</v>
      </c>
      <c r="C3" s="63"/>
      <c r="D3" s="64"/>
      <c r="E3" s="65" t="s">
        <v>9</v>
      </c>
      <c r="F3" s="40"/>
    </row>
    <row r="4" spans="1:12" x14ac:dyDescent="0.2">
      <c r="A4" s="60"/>
      <c r="B4" s="68" t="s">
        <v>8</v>
      </c>
      <c r="C4" s="68" t="s">
        <v>7</v>
      </c>
      <c r="D4" s="70" t="s">
        <v>6</v>
      </c>
      <c r="E4" s="66"/>
      <c r="F4" s="72"/>
      <c r="G4" s="53"/>
    </row>
    <row r="5" spans="1:12" ht="126" customHeight="1" thickBot="1" x14ac:dyDescent="0.25">
      <c r="A5" s="61"/>
      <c r="B5" s="69"/>
      <c r="C5" s="69"/>
      <c r="D5" s="71"/>
      <c r="E5" s="67"/>
      <c r="F5" s="73"/>
      <c r="G5" s="53"/>
    </row>
    <row r="6" spans="1:12" s="23" customFormat="1" ht="90" customHeight="1" x14ac:dyDescent="0.35">
      <c r="A6" s="39" t="s">
        <v>5</v>
      </c>
      <c r="B6" s="38">
        <v>18954967.5</v>
      </c>
      <c r="C6" s="38">
        <f>'[1]Ставки и дюрация'!E9/1000</f>
        <v>27303300.46305</v>
      </c>
      <c r="D6" s="31">
        <f>C6-B6</f>
        <v>8348332.9630500004</v>
      </c>
      <c r="E6" s="37">
        <v>18954967.5</v>
      </c>
      <c r="F6" s="36"/>
      <c r="G6" s="35"/>
    </row>
    <row r="7" spans="1:12" ht="90" customHeight="1" x14ac:dyDescent="0.35">
      <c r="A7" s="34" t="s">
        <v>4</v>
      </c>
      <c r="B7" s="32">
        <v>45300000</v>
      </c>
      <c r="C7" s="32">
        <f>'[1]Ставки и дюрация'!E18/1000</f>
        <v>31500000</v>
      </c>
      <c r="D7" s="31">
        <f>C7-B7</f>
        <v>-13800000</v>
      </c>
      <c r="E7" s="30">
        <v>41500000</v>
      </c>
      <c r="F7" s="29"/>
      <c r="G7" s="12"/>
      <c r="K7" s="23"/>
    </row>
    <row r="8" spans="1:12" ht="90" customHeight="1" x14ac:dyDescent="0.35">
      <c r="A8" s="33" t="s">
        <v>3</v>
      </c>
      <c r="B8" s="32">
        <v>10291177</v>
      </c>
      <c r="C8" s="32">
        <v>10848333</v>
      </c>
      <c r="D8" s="31">
        <f>C8-B8</f>
        <v>557156</v>
      </c>
      <c r="E8" s="30">
        <v>23154486.5</v>
      </c>
      <c r="F8" s="29"/>
      <c r="G8" s="12"/>
      <c r="K8" s="23"/>
    </row>
    <row r="9" spans="1:12" ht="96" customHeight="1" thickBot="1" x14ac:dyDescent="0.4">
      <c r="A9" s="28" t="s">
        <v>2</v>
      </c>
      <c r="B9" s="27">
        <v>186330</v>
      </c>
      <c r="C9" s="27">
        <f>'[2]Ставки и дюрация'!E27/1000-0.1</f>
        <v>184738.15</v>
      </c>
      <c r="D9" s="26">
        <f>C9-B9+0.1</f>
        <v>-1591.7500000000059</v>
      </c>
      <c r="E9" s="25">
        <v>184738.2</v>
      </c>
      <c r="F9" s="24"/>
      <c r="G9" s="12"/>
      <c r="H9" s="74"/>
      <c r="I9" s="74"/>
      <c r="J9" s="4"/>
      <c r="K9" s="23"/>
      <c r="L9" s="22"/>
    </row>
    <row r="10" spans="1:12" s="10" customFormat="1" ht="90" customHeight="1" thickBot="1" x14ac:dyDescent="0.25">
      <c r="A10" s="21" t="s">
        <v>1</v>
      </c>
      <c r="B10" s="20">
        <f>SUM(B6:B9)</f>
        <v>74732474.5</v>
      </c>
      <c r="C10" s="20">
        <f>SUM(C6:C9)+0.1</f>
        <v>69836371.713050008</v>
      </c>
      <c r="D10" s="19">
        <f>C10-B10</f>
        <v>-4896102.7869499922</v>
      </c>
      <c r="E10" s="18">
        <f>SUM(E6:E9)</f>
        <v>83794192.200000003</v>
      </c>
      <c r="F10" s="17"/>
      <c r="G10" s="12"/>
      <c r="H10" s="75"/>
      <c r="I10" s="75"/>
      <c r="J10" s="11"/>
      <c r="K10" s="11"/>
      <c r="L10" s="11"/>
    </row>
    <row r="11" spans="1:12" s="10" customFormat="1" ht="3" hidden="1" customHeight="1" x14ac:dyDescent="0.2">
      <c r="A11" s="13"/>
      <c r="B11" s="15"/>
      <c r="C11" s="15"/>
      <c r="D11" s="16">
        <f>B11-C11</f>
        <v>0</v>
      </c>
      <c r="E11" s="15"/>
      <c r="F11" s="14"/>
      <c r="G11" s="12"/>
      <c r="H11" s="52"/>
      <c r="I11" s="52"/>
      <c r="J11" s="11"/>
      <c r="K11" s="11"/>
      <c r="L11" s="11"/>
    </row>
    <row r="12" spans="1:12" s="10" customFormat="1" ht="196.5" customHeight="1" x14ac:dyDescent="0.2">
      <c r="A12" s="76" t="s">
        <v>23</v>
      </c>
      <c r="B12" s="76"/>
      <c r="C12" s="76"/>
      <c r="D12" s="76"/>
      <c r="E12" s="76"/>
      <c r="F12" s="76"/>
      <c r="G12" s="76"/>
      <c r="H12" s="76"/>
      <c r="I12" s="76"/>
      <c r="J12" s="76"/>
      <c r="K12" s="11"/>
      <c r="L12" s="11"/>
    </row>
    <row r="13" spans="1:12" s="10" customFormat="1" ht="15.75" hidden="1" customHeight="1" x14ac:dyDescent="0.2">
      <c r="A13" s="13"/>
      <c r="B13" s="13"/>
      <c r="C13" s="13"/>
      <c r="D13" s="13"/>
      <c r="E13" s="13"/>
      <c r="F13" s="13"/>
      <c r="G13" s="12"/>
      <c r="H13" s="52"/>
      <c r="I13" s="52"/>
      <c r="J13" s="11"/>
      <c r="K13" s="11"/>
      <c r="L13" s="11"/>
    </row>
    <row r="14" spans="1:12" s="9" customFormat="1" ht="0.75" hidden="1" customHeight="1" x14ac:dyDescent="0.3">
      <c r="A14" s="77"/>
      <c r="B14" s="78"/>
      <c r="C14" s="78"/>
      <c r="D14" s="78"/>
      <c r="E14" s="78"/>
      <c r="F14" s="78"/>
      <c r="G14" s="78"/>
      <c r="H14" s="78"/>
    </row>
    <row r="15" spans="1:12" s="9" customFormat="1" ht="37.5" customHeight="1" x14ac:dyDescent="0.2">
      <c r="A15" s="79" t="s">
        <v>0</v>
      </c>
      <c r="B15" s="79"/>
      <c r="C15" s="79"/>
      <c r="D15" s="79"/>
      <c r="E15" s="79"/>
      <c r="F15" s="79"/>
      <c r="G15" s="79"/>
      <c r="H15" s="79"/>
      <c r="I15" s="79"/>
    </row>
    <row r="16" spans="1:12" s="5" customFormat="1" ht="48.75" customHeight="1" x14ac:dyDescent="0.2">
      <c r="A16" s="55"/>
      <c r="B16" s="55"/>
      <c r="C16" s="55"/>
      <c r="D16" s="55"/>
      <c r="E16" s="55"/>
      <c r="F16" s="55"/>
      <c r="G16" s="51"/>
      <c r="H16" s="51"/>
    </row>
    <row r="17" spans="1:10" s="5" customFormat="1" ht="49.5" customHeight="1" x14ac:dyDescent="0.25">
      <c r="A17" s="80"/>
      <c r="B17" s="80"/>
      <c r="C17" s="80"/>
      <c r="D17" s="80"/>
      <c r="E17" s="80"/>
      <c r="F17" s="80"/>
      <c r="G17" s="8"/>
      <c r="H17" s="8"/>
    </row>
    <row r="18" spans="1:10" s="5" customFormat="1" ht="49.5" customHeight="1" x14ac:dyDescent="0.25">
      <c r="A18" s="80"/>
      <c r="B18" s="80"/>
      <c r="C18" s="80"/>
      <c r="D18" s="80"/>
      <c r="E18" s="80"/>
      <c r="F18" s="80"/>
      <c r="G18" s="8"/>
      <c r="H18" s="8"/>
    </row>
    <row r="19" spans="1:10" s="5" customFormat="1" ht="49.5" customHeight="1" x14ac:dyDescent="0.25">
      <c r="A19" s="80"/>
      <c r="B19" s="80"/>
      <c r="C19" s="80"/>
      <c r="D19" s="80"/>
      <c r="E19" s="80"/>
      <c r="F19" s="80"/>
      <c r="G19" s="7"/>
      <c r="H19" s="7"/>
    </row>
    <row r="20" spans="1:10" s="5" customFormat="1" ht="49.5" hidden="1" customHeight="1" x14ac:dyDescent="0.25">
      <c r="A20" s="80"/>
      <c r="B20" s="80"/>
      <c r="C20" s="80"/>
      <c r="D20" s="80"/>
      <c r="E20" s="80"/>
      <c r="F20" s="50"/>
      <c r="G20" s="8"/>
      <c r="H20" s="8"/>
    </row>
    <row r="21" spans="1:10" s="5" customFormat="1" ht="49.5" customHeight="1" x14ac:dyDescent="0.25">
      <c r="A21" s="80"/>
      <c r="B21" s="80"/>
      <c r="C21" s="80"/>
      <c r="D21" s="80"/>
      <c r="E21" s="80"/>
      <c r="F21" s="80"/>
      <c r="G21" s="7"/>
      <c r="H21" s="7"/>
      <c r="I21" s="6"/>
      <c r="J21" s="6"/>
    </row>
    <row r="22" spans="1:10" hidden="1" x14ac:dyDescent="0.2">
      <c r="A22" s="53"/>
      <c r="B22" s="53"/>
      <c r="C22" s="53"/>
      <c r="D22" s="53"/>
      <c r="E22" s="53"/>
      <c r="F22" s="4"/>
      <c r="G22" s="3"/>
      <c r="H22" s="3"/>
    </row>
    <row r="23" spans="1:10" ht="36" customHeight="1" x14ac:dyDescent="0.2"/>
    <row r="25" spans="1:10" ht="18" x14ac:dyDescent="0.25">
      <c r="A25" s="2"/>
      <c r="B25" s="2"/>
      <c r="C25" s="2"/>
      <c r="D25" s="2"/>
      <c r="E25" s="2"/>
      <c r="F25" s="2"/>
      <c r="G25" s="2"/>
      <c r="H25" s="2"/>
      <c r="I25" s="2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1"/>
      <c r="G58" s="1"/>
      <c r="H58" s="1"/>
      <c r="I58" s="1"/>
      <c r="J58" s="1"/>
      <c r="K58" s="1"/>
    </row>
  </sheetData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7" right="0" top="0" bottom="0" header="0" footer="0"/>
  <pageSetup paperSize="9" scale="32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7" sqref="A7:F7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21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13"/>
      <c r="B3" s="15"/>
      <c r="C3" s="15"/>
      <c r="D3" s="15"/>
      <c r="E3" s="15"/>
      <c r="F3" s="49"/>
      <c r="G3" s="10"/>
      <c r="H3" s="48"/>
    </row>
    <row r="4" spans="1:8" ht="59.25" customHeight="1" thickBot="1" x14ac:dyDescent="0.25">
      <c r="A4" s="84" t="s">
        <v>20</v>
      </c>
      <c r="B4" s="85"/>
      <c r="C4" s="85"/>
      <c r="D4" s="85"/>
      <c r="E4" s="85"/>
      <c r="F4" s="86"/>
      <c r="G4" s="47" t="s">
        <v>19</v>
      </c>
      <c r="H4" s="47" t="s">
        <v>18</v>
      </c>
    </row>
    <row r="5" spans="1:8" ht="80.25" customHeight="1" x14ac:dyDescent="0.2">
      <c r="A5" s="87" t="s">
        <v>17</v>
      </c>
      <c r="B5" s="88"/>
      <c r="C5" s="88"/>
      <c r="D5" s="88"/>
      <c r="E5" s="88"/>
      <c r="F5" s="88"/>
      <c r="G5" s="45">
        <f>145212926.7*75%</f>
        <v>108909695.02499999</v>
      </c>
      <c r="H5" s="46">
        <f>'[1]Интернет л.1'!$C$10</f>
        <v>69836371.713050008</v>
      </c>
    </row>
    <row r="6" spans="1:8" ht="80.25" customHeight="1" x14ac:dyDescent="0.2">
      <c r="A6" s="89" t="s">
        <v>22</v>
      </c>
      <c r="B6" s="90"/>
      <c r="C6" s="90"/>
      <c r="D6" s="90"/>
      <c r="E6" s="90"/>
      <c r="F6" s="91"/>
      <c r="G6" s="45">
        <v>4277934.0999999996</v>
      </c>
      <c r="H6" s="46">
        <v>3311638.6</v>
      </c>
    </row>
    <row r="7" spans="1:8" ht="80.25" customHeight="1" x14ac:dyDescent="0.2">
      <c r="A7" s="92" t="s">
        <v>16</v>
      </c>
      <c r="B7" s="93"/>
      <c r="C7" s="93"/>
      <c r="D7" s="93"/>
      <c r="E7" s="93"/>
      <c r="F7" s="94"/>
      <c r="G7" s="45">
        <v>58</v>
      </c>
      <c r="H7" s="44">
        <f>'[1]Интернет л.1'!$C$10/145212926.7*100</f>
        <v>48.092393218771214</v>
      </c>
    </row>
    <row r="8" spans="1:8" ht="80.25" customHeight="1" thickBot="1" x14ac:dyDescent="0.25">
      <c r="A8" s="95" t="s">
        <v>15</v>
      </c>
      <c r="B8" s="96"/>
      <c r="C8" s="96"/>
      <c r="D8" s="96"/>
      <c r="E8" s="96"/>
      <c r="F8" s="96"/>
      <c r="G8" s="43">
        <v>45</v>
      </c>
      <c r="H8" s="42">
        <f>('[1]Интернет л.1'!$C$7+'[1]Интернет л.1'!$C$8)/145212926.7*100</f>
        <v>29.162922311653954</v>
      </c>
    </row>
    <row r="9" spans="1:8" ht="18" customHeight="1" x14ac:dyDescent="0.2"/>
    <row r="10" spans="1:8" ht="42.75" customHeight="1" x14ac:dyDescent="0.2">
      <c r="A10" s="81" t="s">
        <v>14</v>
      </c>
      <c r="B10" s="81"/>
      <c r="C10" s="81"/>
      <c r="D10" s="81"/>
      <c r="E10" s="81"/>
      <c r="F10" s="81"/>
      <c r="G10" s="81"/>
      <c r="H10" s="81"/>
    </row>
  </sheetData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churbanova_su</dc:creator>
  <cp:lastModifiedBy>Гришунькина Екатерина</cp:lastModifiedBy>
  <dcterms:created xsi:type="dcterms:W3CDTF">2020-11-05T10:08:31Z</dcterms:created>
  <dcterms:modified xsi:type="dcterms:W3CDTF">2020-11-05T12:29:02Z</dcterms:modified>
</cp:coreProperties>
</file>