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12" r:id="rId1"/>
    <sheet name="Интернет л.2" sheetId="13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13" l="1"/>
  <c r="H7" i="13"/>
  <c r="H5" i="13"/>
  <c r="G5" i="13"/>
  <c r="D11" i="12"/>
  <c r="E10" i="12"/>
  <c r="B10" i="12"/>
  <c r="C9" i="12"/>
  <c r="D9" i="12" s="1"/>
  <c r="C8" i="12"/>
  <c r="D8" i="12" s="1"/>
  <c r="C7" i="12"/>
  <c r="D7" i="12" s="1"/>
  <c r="C6" i="12"/>
  <c r="C10" i="12" l="1"/>
  <c r="D10" i="12" s="1"/>
  <c r="D6" i="12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<sst xmlns="http://schemas.openxmlformats.org/spreadsheetml/2006/main" count="24" uniqueCount="24">
  <si>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</si>
  <si>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</si>
  <si>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</si>
  <si>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</si>
  <si>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</si>
  <si>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</si>
  <si>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</si>
  <si>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</si>
  <si>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</si>
  <si>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</si>
  <si>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</si>
  <si>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</si>
  <si>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</si>
  <si>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</si>
  <si>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</si>
  <si>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</si>
  <si>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</si>
  <si>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01.10.2020 г.</t>
  </si>
  <si>
    <t>Динамика по государственному долгу
 за период с 01.01.20г. по 01.10.20г.</t>
  </si>
  <si>
    <t>Госдолг
на 01.10.2020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</si>
  <si>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01.10.2020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облигационному займу 2013г., 2015г.,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</si>
  <si>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01.10.2020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</si>
  <si>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01.10.2020 г. не превышены.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</si>
  <si>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10.09.2020г. №90-З)),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</si>
</sst>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34000000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([1]Приложение№1!$FI$2,[1]Приложение№1!$FU$2:$GE$2)</c:f>
              <c:strCache>
                <c:ptCount val="12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([1]Приложение№1!$FI$3,[1]Приложение№1!$FU$3:$GE$3)</c:f>
              <c:numCache>
                <c:formatCode>General</c:formatCode>
                <c:ptCount val="12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27303300.46305</c:v>
                </c:pt>
                <c:pt idx="10">
                  <c:v>27303300.46305</c:v>
                </c:pt>
                <c:pt idx="11">
                  <c:v>18954967.5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([1]Приложение№1!$FI$2,[1]Приложение№1!$FU$2:$GE$2)</c:f>
              <c:strCache>
                <c:ptCount val="12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([1]Приложение№1!$FI$24,[1]Приложение№1!$FU$24:$GE$24)</c:f>
              <c:numCache>
                <c:formatCode>General</c:formatCode>
                <c:ptCount val="12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39100000</c:v>
                </c:pt>
                <c:pt idx="9">
                  <c:v>34000000</c:v>
                </c:pt>
                <c:pt idx="10">
                  <c:v>34000000</c:v>
                </c:pt>
                <c:pt idx="11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([1]Приложение№1!$FI$2,[1]Приложение№1!$FU$2:$GE$2)</c:f>
              <c:strCache>
                <c:ptCount val="12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([1]Приложение№1!$FI$40,[1]Приложение№1!$FU$40:$GE$40)</c:f>
              <c:numCache>
                <c:formatCode>General</c:formatCode>
                <c:ptCount val="12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184738.25</c:v>
                </c:pt>
                <c:pt idx="10">
                  <c:v>184738.25</c:v>
                </c:pt>
                <c:pt idx="11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([1]Приложение№1!$FI$2,[1]Приложение№1!$FU$2:$GE$2)</c:f>
              <c:strCache>
                <c:ptCount val="12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([1]Приложение№1!$FI$39,[1]Приложение№1!$FU$39:$GE$39)</c:f>
              <c:numCache>
                <c:formatCode>General</c:formatCode>
                <c:ptCount val="12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22225858.300000001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7947008"/>
        <c:axId val="97961088"/>
        <c:axId val="0"/>
      </c:bar3DChart>
      <c:catAx>
        <c:axId val="9794700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7961088"/>
        <c:crosses val="autoZero"/>
        <c:auto val="1"/>
        <c:lblAlgn val="ctr"/>
        <c:lblOffset val="100"/>
        <c:noMultiLvlLbl val="0"/>
      </c:catAx>
      <c:valAx>
        <c:axId val="9796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947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  <row r="18">
          <cell r="E18">
            <v>34000000000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34000000</v>
          </cell>
        </row>
        <row r="8">
          <cell r="C8">
            <v>0</v>
          </cell>
        </row>
        <row r="10">
          <cell r="C10">
            <v>61488038.71305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01.09.20г.</v>
          </cell>
          <cell r="GD2" t="str">
            <v>01.10.20г.</v>
          </cell>
          <cell r="GE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27303300.46305</v>
          </cell>
          <cell r="GD3">
            <v>27303300.46305</v>
          </cell>
          <cell r="GE3">
            <v>18954967.5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34000000</v>
          </cell>
          <cell r="GD24">
            <v>34000000</v>
          </cell>
          <cell r="GE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22225858.300000001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  <cell r="GB40">
            <v>184738.25</v>
          </cell>
          <cell r="GC40">
            <v>184738.25</v>
          </cell>
          <cell r="GD40">
            <v>184738.25</v>
          </cell>
          <cell r="GE40">
            <v>184738.2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4"/>
      <c r="G2" s="54"/>
      <c r="H2" s="54"/>
      <c r="I2" s="54"/>
      <c r="J2" s="54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2</v>
      </c>
      <c r="F3" s="2"/>
    </row>
    <row r="4" spans="1:12" ht="12.75" customHeight="1" x14ac:dyDescent="0.2">
      <c r="A4" s="61"/>
      <c r="B4" s="69" t="s">
        <v>3</v>
      </c>
      <c r="C4" s="69" t="s">
        <v>19</v>
      </c>
      <c r="D4" s="71" t="s">
        <v>4</v>
      </c>
      <c r="E4" s="67"/>
      <c r="F4" s="73"/>
      <c r="G4" s="51"/>
    </row>
    <row r="5" spans="1:12" ht="91.5" customHeight="1" thickBot="1" x14ac:dyDescent="0.25">
      <c r="A5" s="62"/>
      <c r="B5" s="70"/>
      <c r="C5" s="70"/>
      <c r="D5" s="72"/>
      <c r="E5" s="68"/>
      <c r="F5" s="74"/>
      <c r="G5" s="51"/>
    </row>
    <row r="6" spans="1:12" s="9" customFormat="1" ht="90" customHeight="1" x14ac:dyDescent="0.35">
      <c r="A6" s="3" t="s">
        <v>5</v>
      </c>
      <c r="B6" s="4">
        <v>18954967.5</v>
      </c>
      <c r="C6" s="4">
        <f>'[1]Ставки и дюрация'!E9/1000</f>
        <v>27303300.46305</v>
      </c>
      <c r="D6" s="5">
        <f>C6-B6</f>
        <v>8348332.9630500004</v>
      </c>
      <c r="E6" s="6">
        <v>18954967.5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f>'[1]Ставки и дюрация'!E18/1000</f>
        <v>34000000</v>
      </c>
      <c r="D7" s="5">
        <f>C7-B7</f>
        <v>-11300000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f>'[2]Ставки и дюрация'!E26/1000</f>
        <v>0</v>
      </c>
      <c r="D8" s="5">
        <f>C8-B8</f>
        <v>-10291177</v>
      </c>
      <c r="E8" s="12">
        <v>22225858.300000001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'[2]Ставки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SUM(C6:C9)+0.1</f>
        <v>61488038.71305</v>
      </c>
      <c r="D10" s="25">
        <f>C10-B10</f>
        <v>-13244435.78695</v>
      </c>
      <c r="E10" s="26">
        <f>SUM(E6:E9)</f>
        <v>82865564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2"/>
      <c r="I11" s="52"/>
      <c r="J11" s="28"/>
      <c r="K11" s="28"/>
      <c r="L11" s="28"/>
    </row>
    <row r="12" spans="1:12" s="29" customFormat="1" ht="196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2"/>
      <c r="I13" s="52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10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3"/>
      <c r="H16" s="53"/>
    </row>
    <row r="17" spans="1:10" s="35" customFormat="1" ht="49.5" customHeight="1" x14ac:dyDescent="0.25">
      <c r="A17" s="55"/>
      <c r="B17" s="55"/>
      <c r="C17" s="55"/>
      <c r="D17" s="55"/>
      <c r="E17" s="55"/>
      <c r="F17" s="55"/>
      <c r="G17" s="36"/>
      <c r="H17" s="36"/>
    </row>
    <row r="18" spans="1:10" s="35" customFormat="1" ht="49.5" customHeight="1" x14ac:dyDescent="0.25">
      <c r="A18" s="55"/>
      <c r="B18" s="55"/>
      <c r="C18" s="55"/>
      <c r="D18" s="55"/>
      <c r="E18" s="55"/>
      <c r="F18" s="55"/>
      <c r="G18" s="36"/>
      <c r="H18" s="36"/>
    </row>
    <row r="19" spans="1:10" s="35" customFormat="1" ht="49.5" customHeight="1" x14ac:dyDescent="0.25">
      <c r="A19" s="55"/>
      <c r="B19" s="55"/>
      <c r="C19" s="55"/>
      <c r="D19" s="55"/>
      <c r="E19" s="55"/>
      <c r="F19" s="55"/>
      <c r="G19" s="37"/>
      <c r="H19" s="37"/>
    </row>
    <row r="20" spans="1:10" s="35" customFormat="1" ht="49.5" hidden="1" customHeight="1" x14ac:dyDescent="0.25">
      <c r="A20" s="55"/>
      <c r="B20" s="55"/>
      <c r="C20" s="55"/>
      <c r="D20" s="55"/>
      <c r="E20" s="55"/>
      <c r="F20" s="50"/>
      <c r="G20" s="36"/>
      <c r="H20" s="36"/>
    </row>
    <row r="21" spans="1:10" s="35" customFormat="1" ht="49.5" customHeight="1" x14ac:dyDescent="0.25">
      <c r="A21" s="55"/>
      <c r="B21" s="55"/>
      <c r="C21" s="55"/>
      <c r="D21" s="55"/>
      <c r="E21" s="55"/>
      <c r="F21" s="55"/>
      <c r="G21" s="37"/>
      <c r="H21" s="37"/>
      <c r="I21" s="38"/>
      <c r="J21" s="38"/>
    </row>
    <row r="22" spans="1:10" hidden="1" x14ac:dyDescent="0.2">
      <c r="A22" s="51"/>
      <c r="B22" s="51"/>
      <c r="C22" s="51"/>
      <c r="D22" s="51"/>
      <c r="E22" s="51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A4" zoomScale="70" zoomScaleNormal="70" zoomScaleSheetLayoutView="70" workbookViewId="0">
      <selection activeCell="A7" sqref="A7:F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21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11</v>
      </c>
      <c r="B4" s="85"/>
      <c r="C4" s="85"/>
      <c r="D4" s="85"/>
      <c r="E4" s="85"/>
      <c r="F4" s="86"/>
      <c r="G4" s="44" t="s">
        <v>12</v>
      </c>
      <c r="H4" s="44" t="s">
        <v>13</v>
      </c>
    </row>
    <row r="5" spans="1:8" ht="80.25" customHeight="1" x14ac:dyDescent="0.2">
      <c r="A5" s="87" t="s">
        <v>16</v>
      </c>
      <c r="B5" s="88"/>
      <c r="C5" s="88"/>
      <c r="D5" s="88"/>
      <c r="E5" s="88"/>
      <c r="F5" s="88"/>
      <c r="G5" s="45">
        <f>145212926.7*75%</f>
        <v>108909695.02499999</v>
      </c>
      <c r="H5" s="46">
        <f>'[1]Интернет л.1'!$C$10</f>
        <v>61488038.71305</v>
      </c>
    </row>
    <row r="6" spans="1:8" ht="80.25" customHeight="1" x14ac:dyDescent="0.2">
      <c r="A6" s="89" t="s">
        <v>23</v>
      </c>
      <c r="B6" s="90"/>
      <c r="C6" s="90"/>
      <c r="D6" s="90"/>
      <c r="E6" s="90"/>
      <c r="F6" s="91"/>
      <c r="G6" s="45">
        <v>4344738.5</v>
      </c>
      <c r="H6" s="46">
        <v>2932433.14922</v>
      </c>
    </row>
    <row r="7" spans="1:8" ht="80.25" customHeight="1" x14ac:dyDescent="0.2">
      <c r="A7" s="89" t="s">
        <v>14</v>
      </c>
      <c r="B7" s="90"/>
      <c r="C7" s="90"/>
      <c r="D7" s="90"/>
      <c r="E7" s="90"/>
      <c r="F7" s="91"/>
      <c r="G7" s="45">
        <v>58</v>
      </c>
      <c r="H7" s="47">
        <f>'[1]Интернет л.1'!$C$10/145212926.7*100</f>
        <v>42.343364403143049</v>
      </c>
    </row>
    <row r="8" spans="1:8" ht="80.25" customHeight="1" thickBot="1" x14ac:dyDescent="0.25">
      <c r="A8" s="92" t="s">
        <v>15</v>
      </c>
      <c r="B8" s="93"/>
      <c r="C8" s="93"/>
      <c r="D8" s="93"/>
      <c r="E8" s="93"/>
      <c r="F8" s="93"/>
      <c r="G8" s="48">
        <v>45</v>
      </c>
      <c r="H8" s="49">
        <f>('[1]Интернет л.1'!$C$7+'[1]Интернет л.1'!$C$8)/145212926.7*100</f>
        <v>23.413893496025793</v>
      </c>
    </row>
    <row r="9" spans="1:8" ht="18" customHeight="1" x14ac:dyDescent="0.2"/>
    <row r="10" spans="1:8" ht="42.7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2020-08-31T10:44:54Z</cp:lastPrinted>
  <dcterms:created xsi:type="dcterms:W3CDTF">2020-06-01T14:26:48Z</dcterms:created>
  <dcterms:modified xsi:type="dcterms:W3CDTF">2020-10-05T12:32:32Z</dcterms:modified>
</cp:coreProperties>
</file>