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Интернет л.1" sheetId="33" r:id="rId1"/>
    <sheet name="Интернет л.2" sheetId="31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31" l="1"/>
  <c r="H7" i="31"/>
  <c r="H5" i="31"/>
  <c r="G5" i="31"/>
  <c r="D10" i="33" l="1"/>
  <c r="C10" i="33"/>
  <c r="D11" i="33"/>
  <c r="E10" i="33"/>
  <c r="B10" i="33"/>
  <c r="C9" i="33"/>
  <c r="D9" i="33" s="1"/>
  <c r="C8" i="33"/>
  <c r="D8" i="33" s="1"/>
  <c r="C7" i="33"/>
  <c r="D7" i="33" s="1"/>
  <c r="C6" i="33"/>
  <c r="D6" i="33" l="1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<sst xmlns="http://schemas.openxmlformats.org/spreadsheetml/2006/main" count="24" uniqueCount="24">
  <si>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</si>
  <si>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</si>
  <si>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</si>
  <si>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</si>
  <si>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</si>
  <si>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</si>
  <si>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</si>
  <si>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</si>
  <si>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</si>
  <si>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</si>
  <si>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</si>
  <si>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
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</si>
  <si>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</si>
  <si>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</si>
  <si>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Госдолг
на 01.01.2021</t>
  </si>
  <si>
    <t xml:space="preserve">Прогноз
по госдолгу
на 01.01.2022
</t>
  </si>
  <si>
    <t>ИНФОРМАЦИЯ ПО ГОСУДАРСТВЕННОМУ ДОЛГУ НИЖЕГОРОДСКОЙ ОБЛАСТИ НА 01.07.2021 г.</t>
  </si>
  <si>
    <t>Динамика по государственному долгу
 за период с 01.01.21 г. по 01.07.21 г.</t>
  </si>
  <si>
    <t>Госдолг
на 01.07.2021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</si>
  <si>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01.07.2021 г. по сравнению с 01.01.2021 г. произошло за счёт: 
-  уменьшения объема основного долга по кредитам коммерческих банков произошло за счет досрочного погашения  кредитов коммерческих банков;
-  уменьшения объема по государственным ценным бумагам за счет погашения части основного долга по облигационному займу 2018 г. выпуска;
- 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</si>
  <si>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Информация по исполнению лимитов/ограничений по государственному долгу на 01.07.2021 г.</t>
  </si>
  <si>
    <t>Объем расходов на обслуживание государственного долга Нижегородской области на 2021 год
(закон Нижегородской области от 21.12.2020 155-З "Об областном бюджете на 2021 год и на плановый период 2022 и 2023 годов"  (с учетом изменений от 22.06.2021 №72-З)), тыс. рублей</t>
  </si>
  <si>
    <t>Объем государственного долга Нижегородской области в 2021 году  (не более 75% к сумме налоговых и неналоговых доходов) (закон Нижегородской области от 24.08.2006 N 83-З "О  государственном долге Нижегородской области"), тыс. рублей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</si>
  <si>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01.07.2021 г. не превышены.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</si>
</sst>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5" fontId="16" fillId="6" borderId="38" xfId="0" applyNumberFormat="1" applyFont="1" applyFill="1" applyBorder="1"/>
    <xf numFmtId="165" fontId="16" fillId="6" borderId="19" xfId="0" applyNumberFormat="1" applyFont="1" applyFill="1" applyBorder="1"/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28654967.46305</c:v>
                </c:pt>
                <c:pt idx="1">
                  <c:v>39500000</c:v>
                </c:pt>
                <c:pt idx="2">
                  <c:v>0</c:v>
                </c:pt>
                <c:pt idx="3">
                  <c:v>174735.35999999999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([1]Приложение№1!$FU$2,[1]Приложение№1!$GG$2:$GM$2)</c:f>
              <c:strCache>
                <c:ptCount val="8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01.06.21г.</c:v>
                </c:pt>
                <c:pt idx="7">
                  <c:v>01.01.22г.
(прогноз)</c:v>
                </c:pt>
              </c:strCache>
            </c:strRef>
          </c:cat>
          <c:val>
            <c:numRef>
              <c:f>([1]Приложение№1!$FU$3,[1]Приложение№1!$GG$3:$GM$3)</c:f>
              <c:numCache>
                <c:formatCode>General</c:formatCode>
                <c:ptCount val="8"/>
                <c:pt idx="0">
                  <c:v>18954967.46305</c:v>
                </c:pt>
                <c:pt idx="1">
                  <c:v>28654967.46305</c:v>
                </c:pt>
                <c:pt idx="2">
                  <c:v>28654967.46305</c:v>
                </c:pt>
                <c:pt idx="3">
                  <c:v>28654967.46305</c:v>
                </c:pt>
                <c:pt idx="4">
                  <c:v>28654967.46305</c:v>
                </c:pt>
                <c:pt idx="5">
                  <c:v>28654967.46305</c:v>
                </c:pt>
                <c:pt idx="6">
                  <c:v>28654967.46305</c:v>
                </c:pt>
                <c:pt idx="7">
                  <c:v>17952908.699999999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([1]Приложение№1!$FU$2,[1]Приложение№1!$GG$2:$GM$2)</c:f>
              <c:strCache>
                <c:ptCount val="8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01.06.21г.</c:v>
                </c:pt>
                <c:pt idx="7">
                  <c:v>01.01.22г.
(прогноз)</c:v>
                </c:pt>
              </c:strCache>
            </c:strRef>
          </c:cat>
          <c:val>
            <c:numRef>
              <c:f>([1]Приложение№1!$FU$24,[1]Приложение№1!$GG$24:$GM$24)</c:f>
              <c:numCache>
                <c:formatCode>General</c:formatCode>
                <c:ptCount val="8"/>
                <c:pt idx="0">
                  <c:v>45300000</c:v>
                </c:pt>
                <c:pt idx="1">
                  <c:v>41500000</c:v>
                </c:pt>
                <c:pt idx="2">
                  <c:v>41500000</c:v>
                </c:pt>
                <c:pt idx="3">
                  <c:v>41500000</c:v>
                </c:pt>
                <c:pt idx="4">
                  <c:v>41500000</c:v>
                </c:pt>
                <c:pt idx="5">
                  <c:v>41500000</c:v>
                </c:pt>
                <c:pt idx="6">
                  <c:v>39500000</c:v>
                </c:pt>
                <c:pt idx="7">
                  <c:v>49600000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([1]Приложение№1!$FU$2,[1]Приложение№1!$GG$2:$GM$2)</c:f>
              <c:strCache>
                <c:ptCount val="8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01.06.21г.</c:v>
                </c:pt>
                <c:pt idx="7">
                  <c:v>01.01.22г.
(прогноз)</c:v>
                </c:pt>
              </c:strCache>
            </c:strRef>
          </c:cat>
          <c:val>
            <c:numRef>
              <c:f>([1]Приложение№1!$FU$41,[1]Приложение№1!$GG$41:$GM$41)</c:f>
              <c:numCache>
                <c:formatCode>General</c:formatCode>
                <c:ptCount val="8"/>
                <c:pt idx="0">
                  <c:v>186330.02</c:v>
                </c:pt>
                <c:pt idx="1">
                  <c:v>184738.25</c:v>
                </c:pt>
                <c:pt idx="2">
                  <c:v>182966.25</c:v>
                </c:pt>
                <c:pt idx="3">
                  <c:v>182966.25</c:v>
                </c:pt>
                <c:pt idx="4">
                  <c:v>182966.25</c:v>
                </c:pt>
                <c:pt idx="5">
                  <c:v>174735.46</c:v>
                </c:pt>
                <c:pt idx="6">
                  <c:v>174735.46</c:v>
                </c:pt>
                <c:pt idx="7">
                  <c:v>141570.70000000001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([1]Приложение№1!$FU$2,[1]Приложение№1!$GG$2:$GM$2)</c:f>
              <c:strCache>
                <c:ptCount val="8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01.06.21г.</c:v>
                </c:pt>
                <c:pt idx="7">
                  <c:v>01.01.22г.
(прогноз)</c:v>
                </c:pt>
              </c:strCache>
            </c:strRef>
          </c:cat>
          <c:val>
            <c:numRef>
              <c:f>([1]Приложение№1!$FU$40,[1]Приложение№1!$GG$40:$GM$40)</c:f>
              <c:numCache>
                <c:formatCode>General</c:formatCode>
                <c:ptCount val="8"/>
                <c:pt idx="0">
                  <c:v>10291177</c:v>
                </c:pt>
                <c:pt idx="1">
                  <c:v>15190000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32225586.699999999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00718848"/>
        <c:axId val="100765696"/>
        <c:axId val="0"/>
      </c:bar3DChart>
      <c:catAx>
        <c:axId val="100718848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00765696"/>
        <c:crosses val="autoZero"/>
        <c:auto val="1"/>
        <c:lblAlgn val="ctr"/>
        <c:lblOffset val="100"/>
        <c:noMultiLvlLbl val="0"/>
      </c:catAx>
      <c:valAx>
        <c:axId val="100765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07188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6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D8">
            <v>174735460</v>
          </cell>
        </row>
      </sheetData>
      <sheetData sheetId="6" refreshError="1">
        <row r="9">
          <cell r="E9">
            <v>28654967463.049999</v>
          </cell>
        </row>
        <row r="18">
          <cell r="E18">
            <v>39500000000</v>
          </cell>
        </row>
        <row r="27">
          <cell r="E27">
            <v>0</v>
          </cell>
        </row>
      </sheetData>
      <sheetData sheetId="7" refreshError="1"/>
      <sheetData sheetId="8" refreshError="1"/>
      <sheetData sheetId="9" refreshError="1">
        <row r="2">
          <cell r="FU2" t="str">
            <v>01.01.20г.</v>
          </cell>
          <cell r="GG2" t="str">
            <v>01.01.21г.</v>
          </cell>
          <cell r="GH2" t="str">
            <v>01.02.21г.</v>
          </cell>
          <cell r="GI2" t="str">
            <v>01.03.21г.</v>
          </cell>
          <cell r="GJ2" t="str">
            <v>01.04.21г.</v>
          </cell>
          <cell r="GK2" t="str">
            <v>01.05.21г.</v>
          </cell>
          <cell r="GL2" t="str">
            <v>01.06.21г.</v>
          </cell>
          <cell r="GM2" t="str">
            <v>01.01.22г.
(прогноз)</v>
          </cell>
        </row>
        <row r="3">
          <cell r="A3" t="str">
            <v>Федеральные бюджетные кредиты</v>
          </cell>
          <cell r="FU3">
            <v>18954967.46305</v>
          </cell>
          <cell r="GG3">
            <v>28654967.46305</v>
          </cell>
          <cell r="GH3">
            <v>28654967.46305</v>
          </cell>
          <cell r="GI3">
            <v>28654967.46305</v>
          </cell>
          <cell r="GJ3">
            <v>28654967.46305</v>
          </cell>
          <cell r="GK3">
            <v>28654967.46305</v>
          </cell>
          <cell r="GL3">
            <v>28654967.46305</v>
          </cell>
          <cell r="GM3">
            <v>17952908.699999999</v>
          </cell>
        </row>
        <row r="24">
          <cell r="A24" t="str">
            <v xml:space="preserve">Государственные ценные бумаги </v>
          </cell>
          <cell r="FU24">
            <v>45300000</v>
          </cell>
          <cell r="GG24">
            <v>41500000</v>
          </cell>
          <cell r="GH24">
            <v>41500000</v>
          </cell>
          <cell r="GI24">
            <v>41500000</v>
          </cell>
          <cell r="GJ24">
            <v>41500000</v>
          </cell>
          <cell r="GK24">
            <v>41500000</v>
          </cell>
          <cell r="GL24">
            <v>39500000</v>
          </cell>
          <cell r="GM24">
            <v>49600000</v>
          </cell>
        </row>
        <row r="40">
          <cell r="A40" t="str">
            <v>Кредиты коммерческих банков</v>
          </cell>
          <cell r="FU40">
            <v>10291177</v>
          </cell>
          <cell r="GG40">
            <v>15190000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32225586.699999999</v>
          </cell>
        </row>
        <row r="41">
          <cell r="A41" t="str">
            <v>Государственные гарантии</v>
          </cell>
          <cell r="FU41">
            <v>186330.02</v>
          </cell>
          <cell r="GG41">
            <v>184738.25</v>
          </cell>
          <cell r="GH41">
            <v>182966.25</v>
          </cell>
          <cell r="GI41">
            <v>182966.25</v>
          </cell>
          <cell r="GJ41">
            <v>182966.25</v>
          </cell>
          <cell r="GK41">
            <v>174735.46</v>
          </cell>
          <cell r="GL41">
            <v>174735.46</v>
          </cell>
          <cell r="GM41">
            <v>141570.70000000001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50" zoomScaleNormal="75" zoomScaleSheetLayoutView="50" workbookViewId="0">
      <selection activeCell="C6" sqref="C6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64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1"/>
      <c r="L1" s="1"/>
    </row>
    <row r="2" spans="1:12" ht="69" customHeight="1" thickBot="1" x14ac:dyDescent="0.35">
      <c r="A2" s="66" t="s">
        <v>0</v>
      </c>
      <c r="B2" s="66"/>
      <c r="C2" s="66"/>
      <c r="D2" s="66"/>
      <c r="E2" s="66"/>
      <c r="F2" s="52"/>
      <c r="G2" s="52"/>
      <c r="H2" s="52"/>
      <c r="I2" s="52"/>
      <c r="J2" s="52"/>
      <c r="K2" s="1"/>
      <c r="L2" s="1"/>
    </row>
    <row r="3" spans="1:12" ht="70.5" customHeight="1" thickBot="1" x14ac:dyDescent="0.3">
      <c r="A3" s="67" t="s">
        <v>1</v>
      </c>
      <c r="B3" s="70" t="s">
        <v>17</v>
      </c>
      <c r="C3" s="71"/>
      <c r="D3" s="72"/>
      <c r="E3" s="73" t="s">
        <v>15</v>
      </c>
      <c r="F3" s="2"/>
    </row>
    <row r="4" spans="1:12" ht="12.75" customHeight="1" x14ac:dyDescent="0.2">
      <c r="A4" s="68"/>
      <c r="B4" s="76" t="s">
        <v>14</v>
      </c>
      <c r="C4" s="76" t="s">
        <v>18</v>
      </c>
      <c r="D4" s="78" t="s">
        <v>2</v>
      </c>
      <c r="E4" s="74"/>
      <c r="F4" s="80"/>
      <c r="G4" s="53"/>
    </row>
    <row r="5" spans="1:12" ht="91.5" customHeight="1" thickBot="1" x14ac:dyDescent="0.25">
      <c r="A5" s="69"/>
      <c r="B5" s="77"/>
      <c r="C5" s="77"/>
      <c r="D5" s="79"/>
      <c r="E5" s="75"/>
      <c r="F5" s="81"/>
      <c r="G5" s="53"/>
    </row>
    <row r="6" spans="1:12" s="9" customFormat="1" ht="90" customHeight="1" x14ac:dyDescent="0.35">
      <c r="A6" s="3" t="s">
        <v>3</v>
      </c>
      <c r="B6" s="4">
        <v>28654967.5</v>
      </c>
      <c r="C6" s="4">
        <f>'[1]Ставки и дюрация'!E9/1000</f>
        <v>28654967.46305</v>
      </c>
      <c r="D6" s="5">
        <f>C6-B6</f>
        <v>-3.6949999630451202E-2</v>
      </c>
      <c r="E6" s="6">
        <v>17952908.699999999</v>
      </c>
      <c r="F6" s="7"/>
      <c r="G6" s="8"/>
    </row>
    <row r="7" spans="1:12" ht="90" customHeight="1" x14ac:dyDescent="0.35">
      <c r="A7" s="10" t="s">
        <v>4</v>
      </c>
      <c r="B7" s="11">
        <v>41500000</v>
      </c>
      <c r="C7" s="11">
        <f>'[1]Ставки и дюрация'!E18/1000</f>
        <v>39500000</v>
      </c>
      <c r="D7" s="5">
        <f>C7-B7</f>
        <v>-2000000</v>
      </c>
      <c r="E7" s="12">
        <v>49600000</v>
      </c>
      <c r="F7" s="13"/>
      <c r="G7" s="14"/>
      <c r="K7" s="9"/>
    </row>
    <row r="8" spans="1:12" ht="90" customHeight="1" x14ac:dyDescent="0.35">
      <c r="A8" s="15" t="s">
        <v>5</v>
      </c>
      <c r="B8" s="11">
        <v>15190000</v>
      </c>
      <c r="C8" s="11">
        <f>'[1]Ставки и дюрация'!E27</f>
        <v>0</v>
      </c>
      <c r="D8" s="5">
        <f>C8-B8</f>
        <v>-15190000</v>
      </c>
      <c r="E8" s="12">
        <v>32225586.699999999</v>
      </c>
      <c r="F8" s="13"/>
      <c r="G8" s="14"/>
      <c r="K8" s="9"/>
    </row>
    <row r="9" spans="1:12" ht="96" customHeight="1" thickBot="1" x14ac:dyDescent="0.4">
      <c r="A9" s="16" t="s">
        <v>6</v>
      </c>
      <c r="B9" s="17">
        <v>184738.2</v>
      </c>
      <c r="C9" s="17">
        <f>[1]Гарантии!D8/1000-0.1</f>
        <v>174735.35999999999</v>
      </c>
      <c r="D9" s="18">
        <f>C9-B9</f>
        <v>-10002.840000000026</v>
      </c>
      <c r="E9" s="19">
        <v>141570.70000000001</v>
      </c>
      <c r="F9" s="20"/>
      <c r="G9" s="14"/>
      <c r="H9" s="57"/>
      <c r="I9" s="57"/>
      <c r="J9" s="21"/>
      <c r="K9" s="9"/>
      <c r="L9" s="22"/>
    </row>
    <row r="10" spans="1:12" s="29" customFormat="1" ht="90" customHeight="1" thickBot="1" x14ac:dyDescent="0.25">
      <c r="A10" s="23" t="s">
        <v>7</v>
      </c>
      <c r="B10" s="24">
        <f>SUM(B6:B9)</f>
        <v>85529705.700000003</v>
      </c>
      <c r="C10" s="24">
        <f>SUM(C6:C9)+0.1</f>
        <v>68329702.923050001</v>
      </c>
      <c r="D10" s="25">
        <f>C10-B10</f>
        <v>-17200002.776950002</v>
      </c>
      <c r="E10" s="26">
        <f>SUM(E6:E9)</f>
        <v>99920066.100000009</v>
      </c>
      <c r="F10" s="27"/>
      <c r="G10" s="14"/>
      <c r="H10" s="58"/>
      <c r="I10" s="58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4"/>
      <c r="I11" s="54"/>
      <c r="J11" s="28"/>
      <c r="K11" s="28"/>
      <c r="L11" s="28"/>
    </row>
    <row r="12" spans="1:12" s="29" customFormat="1" ht="160.5" customHeight="1" x14ac:dyDescent="0.2">
      <c r="A12" s="59" t="s">
        <v>19</v>
      </c>
      <c r="B12" s="59"/>
      <c r="C12" s="59"/>
      <c r="D12" s="59"/>
      <c r="E12" s="59"/>
      <c r="F12" s="59"/>
      <c r="G12" s="59"/>
      <c r="H12" s="59"/>
      <c r="I12" s="59"/>
      <c r="J12" s="59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4"/>
      <c r="I13" s="54"/>
      <c r="J13" s="28"/>
      <c r="K13" s="28"/>
      <c r="L13" s="28"/>
    </row>
    <row r="14" spans="1:12" s="34" customFormat="1" ht="0.75" hidden="1" customHeight="1" x14ac:dyDescent="0.3">
      <c r="A14" s="60"/>
      <c r="B14" s="61"/>
      <c r="C14" s="61"/>
      <c r="D14" s="61"/>
      <c r="E14" s="61"/>
      <c r="F14" s="61"/>
      <c r="G14" s="61"/>
      <c r="H14" s="61"/>
    </row>
    <row r="15" spans="1:12" s="34" customFormat="1" ht="37.5" customHeight="1" x14ac:dyDescent="0.2">
      <c r="A15" s="62" t="s">
        <v>8</v>
      </c>
      <c r="B15" s="62"/>
      <c r="C15" s="62"/>
      <c r="D15" s="62"/>
      <c r="E15" s="62"/>
      <c r="F15" s="62"/>
      <c r="G15" s="62"/>
      <c r="H15" s="62"/>
      <c r="I15" s="62"/>
    </row>
    <row r="16" spans="1:12" s="35" customFormat="1" ht="48.75" customHeight="1" x14ac:dyDescent="0.2">
      <c r="A16" s="63"/>
      <c r="B16" s="63"/>
      <c r="C16" s="63"/>
      <c r="D16" s="63"/>
      <c r="E16" s="63"/>
      <c r="F16" s="63"/>
      <c r="G16" s="51"/>
      <c r="H16" s="51"/>
    </row>
    <row r="17" spans="1:10" s="35" customFormat="1" ht="49.5" customHeight="1" x14ac:dyDescent="0.25">
      <c r="A17" s="56"/>
      <c r="B17" s="56"/>
      <c r="C17" s="56"/>
      <c r="D17" s="56"/>
      <c r="E17" s="56"/>
      <c r="F17" s="56"/>
      <c r="G17" s="36"/>
      <c r="H17" s="36"/>
    </row>
    <row r="18" spans="1:10" s="35" customFormat="1" ht="49.5" customHeight="1" x14ac:dyDescent="0.25">
      <c r="A18" s="56"/>
      <c r="B18" s="56"/>
      <c r="C18" s="56"/>
      <c r="D18" s="56"/>
      <c r="E18" s="56"/>
      <c r="F18" s="56"/>
      <c r="G18" s="36"/>
      <c r="H18" s="36"/>
    </row>
    <row r="19" spans="1:10" s="35" customFormat="1" ht="49.5" customHeight="1" x14ac:dyDescent="0.25">
      <c r="A19" s="56"/>
      <c r="B19" s="56"/>
      <c r="C19" s="56"/>
      <c r="D19" s="56"/>
      <c r="E19" s="56"/>
      <c r="F19" s="56"/>
      <c r="G19" s="37"/>
      <c r="H19" s="37"/>
    </row>
    <row r="20" spans="1:10" s="35" customFormat="1" ht="49.5" hidden="1" customHeight="1" x14ac:dyDescent="0.25">
      <c r="A20" s="56"/>
      <c r="B20" s="56"/>
      <c r="C20" s="56"/>
      <c r="D20" s="56"/>
      <c r="E20" s="56"/>
      <c r="F20" s="55"/>
      <c r="G20" s="36"/>
      <c r="H20" s="36"/>
    </row>
    <row r="21" spans="1:10" s="35" customFormat="1" ht="49.5" customHeight="1" x14ac:dyDescent="0.25">
      <c r="A21" s="56"/>
      <c r="B21" s="56"/>
      <c r="C21" s="56"/>
      <c r="D21" s="56"/>
      <c r="E21" s="56"/>
      <c r="F21" s="56"/>
      <c r="G21" s="37"/>
      <c r="H21" s="37"/>
      <c r="I21" s="38"/>
      <c r="J21" s="38"/>
    </row>
    <row r="22" spans="1:10" hidden="1" x14ac:dyDescent="0.2">
      <c r="A22" s="53"/>
      <c r="B22" s="53"/>
      <c r="C22" s="53"/>
      <c r="D22" s="53"/>
      <c r="E22" s="53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H8" sqref="H8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3" t="s">
        <v>20</v>
      </c>
      <c r="B2" s="84"/>
      <c r="C2" s="84"/>
      <c r="D2" s="84"/>
      <c r="E2" s="84"/>
      <c r="F2" s="84"/>
      <c r="G2" s="84"/>
      <c r="H2" s="84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5" t="s">
        <v>9</v>
      </c>
      <c r="B4" s="86"/>
      <c r="C4" s="86"/>
      <c r="D4" s="86"/>
      <c r="E4" s="86"/>
      <c r="F4" s="87"/>
      <c r="G4" s="44" t="s">
        <v>10</v>
      </c>
      <c r="H4" s="44" t="s">
        <v>11</v>
      </c>
    </row>
    <row r="5" spans="1:8" ht="80.25" customHeight="1" x14ac:dyDescent="0.2">
      <c r="A5" s="88" t="s">
        <v>22</v>
      </c>
      <c r="B5" s="89"/>
      <c r="C5" s="89"/>
      <c r="D5" s="89"/>
      <c r="E5" s="89"/>
      <c r="F5" s="89"/>
      <c r="G5" s="45">
        <f>153507218.5*75%</f>
        <v>115130413.875</v>
      </c>
      <c r="H5" s="46">
        <f>'Интернет л.1'!C10</f>
        <v>68329702.923050001</v>
      </c>
    </row>
    <row r="6" spans="1:8" ht="80.25" customHeight="1" x14ac:dyDescent="0.2">
      <c r="A6" s="90" t="s">
        <v>21</v>
      </c>
      <c r="B6" s="91"/>
      <c r="C6" s="91"/>
      <c r="D6" s="91"/>
      <c r="E6" s="91"/>
      <c r="F6" s="92"/>
      <c r="G6" s="45">
        <v>4090833.1</v>
      </c>
      <c r="H6" s="46">
        <v>1660862.5610799999</v>
      </c>
    </row>
    <row r="7" spans="1:8" ht="80.25" customHeight="1" x14ac:dyDescent="0.2">
      <c r="A7" s="90" t="s">
        <v>12</v>
      </c>
      <c r="B7" s="91"/>
      <c r="C7" s="91"/>
      <c r="D7" s="91"/>
      <c r="E7" s="91"/>
      <c r="F7" s="92"/>
      <c r="G7" s="48">
        <v>54</v>
      </c>
      <c r="H7" s="50">
        <f>H5/153507218.5*100</f>
        <v>44.512371203605653</v>
      </c>
    </row>
    <row r="8" spans="1:8" ht="80.25" customHeight="1" thickBot="1" x14ac:dyDescent="0.25">
      <c r="A8" s="93" t="s">
        <v>13</v>
      </c>
      <c r="B8" s="94"/>
      <c r="C8" s="94"/>
      <c r="D8" s="94"/>
      <c r="E8" s="94"/>
      <c r="F8" s="94"/>
      <c r="G8" s="47">
        <v>45</v>
      </c>
      <c r="H8" s="49">
        <f>'Интернет л.1'!C7/153507218.5*100</f>
        <v>25.731688962887432</v>
      </c>
    </row>
    <row r="9" spans="1:8" ht="12.75" customHeight="1" x14ac:dyDescent="0.2">
      <c r="A9" s="82" t="s">
        <v>23</v>
      </c>
      <c r="B9" s="82"/>
      <c r="C9" s="82"/>
      <c r="D9" s="82"/>
      <c r="E9" s="82"/>
      <c r="F9" s="82"/>
      <c r="G9" s="82"/>
      <c r="H9" s="82"/>
    </row>
    <row r="10" spans="1:8" ht="59.25" customHeight="1" x14ac:dyDescent="0.2">
      <c r="A10" s="82"/>
      <c r="B10" s="82"/>
      <c r="C10" s="82"/>
      <c r="D10" s="82"/>
      <c r="E10" s="82"/>
      <c r="F10" s="82"/>
      <c r="G10" s="82"/>
      <c r="H10" s="82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User</cp:lastModifiedBy>
  <cp:lastPrinted>2021-07-01T11:38:50Z</cp:lastPrinted>
  <dcterms:created xsi:type="dcterms:W3CDTF">2020-06-01T14:26:48Z</dcterms:created>
  <dcterms:modified xsi:type="dcterms:W3CDTF">2021-07-01T11:40:56Z</dcterms:modified>
</cp:coreProperties>
</file>