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39" r:id="rId1"/>
    <sheet name="Интернет л.2" sheetId="40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40" l="1"/>
  <c r="H5" i="40"/>
  <c r="H7" i="40" s="1"/>
  <c r="G5" i="40"/>
  <c r="D11" i="39"/>
  <c r="E10" i="39"/>
  <c r="B10" i="39"/>
  <c r="C9" i="39"/>
  <c r="D9" i="39" s="1"/>
  <c r="C8" i="39"/>
  <c r="D8" i="39" s="1"/>
  <c r="C7" i="39"/>
  <c r="D7" i="39" s="1"/>
  <c r="C6" i="39"/>
  <c r="C10" i="39" s="1"/>
  <c r="D10" i="39" s="1"/>
  <c r="D6" i="39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<sst xmlns="http://schemas.openxmlformats.org/spreadsheetml/2006/main" count="24" uniqueCount="24">
  <si>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</si>
  <si>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</si>
  <si>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</si>
  <si>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</si>
  <si>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</si>
  <si>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</si>
  <si>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</si>
  <si>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</si>
  <si>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</si>
  <si>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</si>
  <si>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</si>
  <si>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</si>
  <si>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</si>
  <si>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</si>
  <si>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Госдолг
на 01.01.2021</t>
  </si>
  <si>
    <t xml:space="preserve">Прогноз
по госдолгу
на 01.01.2022
</t>
  </si>
  <si>
    <t>Объем государственного долга Нижегородской области в 2021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</si>
  <si>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01.09.2021 г.</t>
  </si>
  <si>
    <t>Динамика по государственному долгу
 за период с 01.01.21 г. по 01.09.21 г.</t>
  </si>
  <si>
    <t>Госдолг
на 01.09.2021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</si>
  <si>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01.09.2021 г. по сравнению с 01.01.2021 г. произошло за счёт: 
-  уменьшения объема основного долга по кредитам коммерческих банков произошло за счет досрочного погашения  кредитов коммерческих банков;
-  уменьшения объема по государственным ценным бумагам за счет погашения части основного долга по облигационным займам 2017 г., 2018 г. выпуска;
- 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</si>
  <si>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01.09.2021 г.</t>
  </si>
  <si>
    <t>Объем расходов на обслуживание государственного долга Нижегородской области на 2021 год
(закон Нижегородской области от 21.12.2020 155-З "Об областном бюджете на 2021 год и на плановый период 2022 и 2023 годов"  (с учетом изменений от 30.07.2021 №79-З)), тыс. рублей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</si>
  <si>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01.09.2021 г. не превышены.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</si>
</sst>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/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28654967.463</c:v>
                </c:pt>
                <c:pt idx="1">
                  <c:v>37100000</c:v>
                </c:pt>
                <c:pt idx="2">
                  <c:v>0</c:v>
                </c:pt>
                <c:pt idx="3">
                  <c:v>158212.22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[2]Приложение№1!$A$3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([2]Приложение№1!$FU$2,[2]Приложение№1!$GG$2:$GP$2)</c:f>
              <c:strCache>
                <c:ptCount val="11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01.01.22г.
(прогноз)</c:v>
                </c:pt>
              </c:strCache>
            </c:strRef>
          </c:cat>
          <c:val>
            <c:numRef>
              <c:f>([2]Приложение№1!$FU$3,[2]Приложение№1!$GG$3:$GP$3)</c:f>
              <c:numCache>
                <c:formatCode>General</c:formatCode>
                <c:ptCount val="11"/>
                <c:pt idx="0">
                  <c:v>18954967.46305</c:v>
                </c:pt>
                <c:pt idx="1">
                  <c:v>28654967.46305</c:v>
                </c:pt>
                <c:pt idx="2">
                  <c:v>28654967.46305</c:v>
                </c:pt>
                <c:pt idx="3">
                  <c:v>28654967.46305</c:v>
                </c:pt>
                <c:pt idx="4">
                  <c:v>28654967.46305</c:v>
                </c:pt>
                <c:pt idx="5">
                  <c:v>28654967.46305</c:v>
                </c:pt>
                <c:pt idx="6">
                  <c:v>28654967.46305</c:v>
                </c:pt>
                <c:pt idx="7">
                  <c:v>28654967.46305</c:v>
                </c:pt>
                <c:pt idx="8">
                  <c:v>28654967.463</c:v>
                </c:pt>
                <c:pt idx="9">
                  <c:v>28654967.463</c:v>
                </c:pt>
                <c:pt idx="10">
                  <c:v>36662617.899999999</c:v>
                </c:pt>
              </c:numCache>
            </c:numRef>
          </c:val>
        </c:ser>
        <c:ser>
          <c:idx val="1"/>
          <c:order val="1"/>
          <c:tx>
            <c:strRef>
              <c:f>[2]Приложение№1!$A$24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([2]Приложение№1!$FU$2,[2]Приложение№1!$GG$2:$GP$2)</c:f>
              <c:strCache>
                <c:ptCount val="11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01.01.22г.
(прогноз)</c:v>
                </c:pt>
              </c:strCache>
            </c:strRef>
          </c:cat>
          <c:val>
            <c:numRef>
              <c:f>([2]Приложение№1!$FU$24,[2]Приложение№1!$GG$24:$GP$24)</c:f>
              <c:numCache>
                <c:formatCode>General</c:formatCode>
                <c:ptCount val="11"/>
                <c:pt idx="0">
                  <c:v>45300000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41500000</c:v>
                </c:pt>
                <c:pt idx="6">
                  <c:v>39500000</c:v>
                </c:pt>
                <c:pt idx="7">
                  <c:v>39500000</c:v>
                </c:pt>
                <c:pt idx="8">
                  <c:v>37100000</c:v>
                </c:pt>
                <c:pt idx="9">
                  <c:v>37100000</c:v>
                </c:pt>
                <c:pt idx="10">
                  <c:v>49600000</c:v>
                </c:pt>
              </c:numCache>
            </c:numRef>
          </c:val>
        </c:ser>
        <c:ser>
          <c:idx val="3"/>
          <c:order val="2"/>
          <c:tx>
            <c:strRef>
              <c:f>[2]Приложение№1!$A$41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([2]Приложение№1!$FU$2,[2]Приложение№1!$GG$2:$GP$2)</c:f>
              <c:strCache>
                <c:ptCount val="11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01.01.22г.
(прогноз)</c:v>
                </c:pt>
              </c:strCache>
            </c:strRef>
          </c:cat>
          <c:val>
            <c:numRef>
              <c:f>([2]Приложение№1!$FU$41,[2]Приложение№1!$GG$41:$GP$41)</c:f>
              <c:numCache>
                <c:formatCode>General</c:formatCode>
                <c:ptCount val="11"/>
                <c:pt idx="0">
                  <c:v>186330.02</c:v>
                </c:pt>
                <c:pt idx="1">
                  <c:v>184738.25</c:v>
                </c:pt>
                <c:pt idx="2">
                  <c:v>182966.25</c:v>
                </c:pt>
                <c:pt idx="3">
                  <c:v>182966.25</c:v>
                </c:pt>
                <c:pt idx="4">
                  <c:v>182966.25</c:v>
                </c:pt>
                <c:pt idx="5">
                  <c:v>174735.46</c:v>
                </c:pt>
                <c:pt idx="6">
                  <c:v>174735.46</c:v>
                </c:pt>
                <c:pt idx="7">
                  <c:v>174735.46</c:v>
                </c:pt>
                <c:pt idx="8">
                  <c:v>158212.22</c:v>
                </c:pt>
                <c:pt idx="9">
                  <c:v>158212.22</c:v>
                </c:pt>
                <c:pt idx="10">
                  <c:v>141570.70000000001</c:v>
                </c:pt>
              </c:numCache>
            </c:numRef>
          </c:val>
        </c:ser>
        <c:ser>
          <c:idx val="0"/>
          <c:order val="3"/>
          <c:tx>
            <c:strRef>
              <c:f>[2]Приложение№1!$A$40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([2]Приложение№1!$FU$2,[2]Приложение№1!$GG$2:$GP$2)</c:f>
              <c:strCache>
                <c:ptCount val="11"/>
                <c:pt idx="0">
                  <c:v>01.01.20г.</c:v>
                </c:pt>
                <c:pt idx="1">
                  <c:v>01.01.21г.</c:v>
                </c:pt>
                <c:pt idx="2">
                  <c:v>01.02.21г.</c:v>
                </c:pt>
                <c:pt idx="3">
                  <c:v>01.03.21г.</c:v>
                </c:pt>
                <c:pt idx="4">
                  <c:v>01.04.21г.</c:v>
                </c:pt>
                <c:pt idx="5">
                  <c:v>01.05.21г.</c:v>
                </c:pt>
                <c:pt idx="6">
                  <c:v>01.06.21г.</c:v>
                </c:pt>
                <c:pt idx="7">
                  <c:v>01.07.21г.</c:v>
                </c:pt>
                <c:pt idx="8">
                  <c:v>01.08.21г.</c:v>
                </c:pt>
                <c:pt idx="9">
                  <c:v>01.09.21г.</c:v>
                </c:pt>
                <c:pt idx="10">
                  <c:v>01.01.22г.
(прогноз)</c:v>
                </c:pt>
              </c:strCache>
            </c:strRef>
          </c:cat>
          <c:val>
            <c:numRef>
              <c:f>([2]Приложение№1!$FU$40,[2]Приложение№1!$GG$40:$GP$40)</c:f>
              <c:numCache>
                <c:formatCode>General</c:formatCode>
                <c:ptCount val="11"/>
                <c:pt idx="0">
                  <c:v>10291177</c:v>
                </c:pt>
                <c:pt idx="1">
                  <c:v>15190000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20110586.699999999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8009088"/>
        <c:axId val="98010624"/>
        <c:axId val="0"/>
      </c:bar3DChart>
      <c:catAx>
        <c:axId val="9800908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8010624"/>
        <c:crosses val="autoZero"/>
        <c:auto val="1"/>
        <c:lblAlgn val="ctr"/>
        <c:lblOffset val="100"/>
        <c:noMultiLvlLbl val="0"/>
      </c:catAx>
      <c:valAx>
        <c:axId val="9801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8009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7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9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>
            <v>158212220</v>
          </cell>
        </row>
      </sheetData>
      <sheetData sheetId="6">
        <row r="9">
          <cell r="E9">
            <v>28654967463</v>
          </cell>
        </row>
      </sheetData>
      <sheetData sheetId="7">
        <row r="6">
          <cell r="A6" t="str">
            <v xml:space="preserve">Федеральные бюджетные кредиты </v>
          </cell>
        </row>
      </sheetData>
      <sheetData sheetId="8" refreshError="1"/>
      <sheetData sheetId="9">
        <row r="2">
          <cell r="FU2" t="str">
            <v>01.01.20г.</v>
          </cell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01.04.21г.</v>
          </cell>
          <cell r="GK2" t="str">
            <v>01.05.21г.</v>
          </cell>
          <cell r="GL2" t="str">
            <v>01.06.21г.</v>
          </cell>
          <cell r="GM2" t="str">
            <v>01.07.21г.</v>
          </cell>
          <cell r="GN2" t="str">
            <v>01.08.21г.</v>
          </cell>
          <cell r="GO2" t="str">
            <v>01.01.22г.
(прогноз)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28654967.46305</v>
          </cell>
          <cell r="GK3">
            <v>28654967.46305</v>
          </cell>
          <cell r="GL3">
            <v>28654967.46305</v>
          </cell>
          <cell r="GM3">
            <v>28654967.46305</v>
          </cell>
          <cell r="GN3">
            <v>28654967.463</v>
          </cell>
          <cell r="GO3">
            <v>27167908.699999999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41500000</v>
          </cell>
          <cell r="GK24">
            <v>41500000</v>
          </cell>
          <cell r="GL24">
            <v>39500000</v>
          </cell>
          <cell r="GM24">
            <v>39500000</v>
          </cell>
          <cell r="GN24">
            <v>37100000</v>
          </cell>
          <cell r="GO24">
            <v>49600000</v>
          </cell>
        </row>
        <row r="40">
          <cell r="A40" t="str">
            <v>Кредиты коммерческих банков</v>
          </cell>
          <cell r="FU40">
            <v>10291177</v>
          </cell>
          <cell r="GG40">
            <v>15190000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22910586.699999999</v>
          </cell>
        </row>
        <row r="41">
          <cell r="A41" t="str">
            <v>Государственные гарантии</v>
          </cell>
          <cell r="FU41">
            <v>186330.02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182966.25</v>
          </cell>
          <cell r="GK41">
            <v>174735.46</v>
          </cell>
          <cell r="GL41">
            <v>174735.46</v>
          </cell>
          <cell r="GM41">
            <v>174735.46</v>
          </cell>
          <cell r="GN41">
            <v>158212.22</v>
          </cell>
          <cell r="GO41">
            <v>141570.70000000001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>
            <v>158212220</v>
          </cell>
        </row>
      </sheetData>
      <sheetData sheetId="6">
        <row r="9">
          <cell r="E9">
            <v>28654967463</v>
          </cell>
        </row>
        <row r="18">
          <cell r="E18">
            <v>37100000000</v>
          </cell>
        </row>
        <row r="27">
          <cell r="E27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  <cell r="C6">
            <v>28654967.463</v>
          </cell>
        </row>
        <row r="7">
          <cell r="A7" t="str">
            <v>Государственные ценные бумаги</v>
          </cell>
          <cell r="C7">
            <v>37100000</v>
          </cell>
        </row>
        <row r="8">
          <cell r="A8" t="str">
            <v>Кредиты коммерческих банков</v>
          </cell>
          <cell r="C8">
            <v>0</v>
          </cell>
        </row>
        <row r="9">
          <cell r="A9" t="str">
            <v>Государственные гарантии</v>
          </cell>
          <cell r="C9">
            <v>158212.22</v>
          </cell>
        </row>
        <row r="10">
          <cell r="C10">
            <v>65913179.682999998</v>
          </cell>
        </row>
      </sheetData>
      <sheetData sheetId="8" refreshError="1"/>
      <sheetData sheetId="9">
        <row r="2">
          <cell r="FU2" t="str">
            <v>01.01.20г.</v>
          </cell>
          <cell r="GG2" t="str">
            <v>01.01.21г.</v>
          </cell>
          <cell r="GH2" t="str">
            <v>01.02.21г.</v>
          </cell>
          <cell r="GI2" t="str">
            <v>01.03.21г.</v>
          </cell>
          <cell r="GJ2" t="str">
            <v>01.04.21г.</v>
          </cell>
          <cell r="GK2" t="str">
            <v>01.05.21г.</v>
          </cell>
          <cell r="GL2" t="str">
            <v>01.06.21г.</v>
          </cell>
          <cell r="GM2" t="str">
            <v>01.07.21г.</v>
          </cell>
          <cell r="GN2" t="str">
            <v>01.08.21г.</v>
          </cell>
          <cell r="GO2" t="str">
            <v>01.09.21г.</v>
          </cell>
          <cell r="GP2" t="str">
            <v>01.01.22г.
(прогноз)</v>
          </cell>
        </row>
        <row r="3">
          <cell r="A3" t="str">
            <v>Федеральные бюджетные кредиты</v>
          </cell>
          <cell r="FU3">
            <v>18954967.46305</v>
          </cell>
          <cell r="GG3">
            <v>28654967.46305</v>
          </cell>
          <cell r="GH3">
            <v>28654967.46305</v>
          </cell>
          <cell r="GI3">
            <v>28654967.46305</v>
          </cell>
          <cell r="GJ3">
            <v>28654967.46305</v>
          </cell>
          <cell r="GK3">
            <v>28654967.46305</v>
          </cell>
          <cell r="GL3">
            <v>28654967.46305</v>
          </cell>
          <cell r="GM3">
            <v>28654967.46305</v>
          </cell>
          <cell r="GN3">
            <v>28654967.463</v>
          </cell>
          <cell r="GO3">
            <v>28654967.463</v>
          </cell>
          <cell r="GP3">
            <v>36662617.899999999</v>
          </cell>
        </row>
        <row r="24">
          <cell r="A24" t="str">
            <v xml:space="preserve">Государственные ценные бумаги </v>
          </cell>
          <cell r="FU24">
            <v>45300000</v>
          </cell>
          <cell r="GG24">
            <v>41500000</v>
          </cell>
          <cell r="GH24">
            <v>41500000</v>
          </cell>
          <cell r="GI24">
            <v>41500000</v>
          </cell>
          <cell r="GJ24">
            <v>41500000</v>
          </cell>
          <cell r="GK24">
            <v>41500000</v>
          </cell>
          <cell r="GL24">
            <v>39500000</v>
          </cell>
          <cell r="GM24">
            <v>39500000</v>
          </cell>
          <cell r="GN24">
            <v>37100000</v>
          </cell>
          <cell r="GO24">
            <v>37100000</v>
          </cell>
          <cell r="GP24">
            <v>49600000</v>
          </cell>
        </row>
        <row r="40">
          <cell r="A40" t="str">
            <v>Кредиты коммерческих банков</v>
          </cell>
          <cell r="FU40">
            <v>10291177</v>
          </cell>
          <cell r="GG40">
            <v>15190000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20110586.699999999</v>
          </cell>
        </row>
        <row r="41">
          <cell r="A41" t="str">
            <v>Государственные гарантии</v>
          </cell>
          <cell r="FU41">
            <v>186330.02</v>
          </cell>
          <cell r="GG41">
            <v>184738.25</v>
          </cell>
          <cell r="GH41">
            <v>182966.25</v>
          </cell>
          <cell r="GI41">
            <v>182966.25</v>
          </cell>
          <cell r="GJ41">
            <v>182966.25</v>
          </cell>
          <cell r="GK41">
            <v>174735.46</v>
          </cell>
          <cell r="GL41">
            <v>174735.46</v>
          </cell>
          <cell r="GM41">
            <v>174735.46</v>
          </cell>
          <cell r="GN41">
            <v>158212.22</v>
          </cell>
          <cell r="GO41">
            <v>158212.22</v>
          </cell>
          <cell r="GP41">
            <v>141570.70000000001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0" t="s">
        <v>1</v>
      </c>
      <c r="B3" s="63" t="s">
        <v>18</v>
      </c>
      <c r="C3" s="64"/>
      <c r="D3" s="65"/>
      <c r="E3" s="66" t="s">
        <v>15</v>
      </c>
      <c r="F3" s="2"/>
    </row>
    <row r="4" spans="1:12" ht="12.75" customHeight="1" x14ac:dyDescent="0.2">
      <c r="A4" s="61"/>
      <c r="B4" s="69" t="s">
        <v>14</v>
      </c>
      <c r="C4" s="69" t="s">
        <v>19</v>
      </c>
      <c r="D4" s="71" t="s">
        <v>2</v>
      </c>
      <c r="E4" s="67"/>
      <c r="F4" s="73"/>
      <c r="G4" s="52"/>
    </row>
    <row r="5" spans="1:12" ht="91.5" customHeight="1" thickBot="1" x14ac:dyDescent="0.25">
      <c r="A5" s="62"/>
      <c r="B5" s="70"/>
      <c r="C5" s="70"/>
      <c r="D5" s="72"/>
      <c r="E5" s="68"/>
      <c r="F5" s="74"/>
      <c r="G5" s="52"/>
    </row>
    <row r="6" spans="1:12" s="9" customFormat="1" ht="90" customHeight="1" x14ac:dyDescent="0.35">
      <c r="A6" s="3" t="s">
        <v>3</v>
      </c>
      <c r="B6" s="4">
        <v>28654967.5</v>
      </c>
      <c r="C6" s="4">
        <f>'[2]Ставки и дюрация'!E9/1000</f>
        <v>28654967.463</v>
      </c>
      <c r="D6" s="5">
        <f>C6-B6</f>
        <v>-3.7000000476837158E-2</v>
      </c>
      <c r="E6" s="6">
        <v>36662617.899999999</v>
      </c>
      <c r="F6" s="7"/>
      <c r="G6" s="8"/>
    </row>
    <row r="7" spans="1:12" ht="90" customHeight="1" x14ac:dyDescent="0.35">
      <c r="A7" s="10" t="s">
        <v>4</v>
      </c>
      <c r="B7" s="11">
        <v>41500000</v>
      </c>
      <c r="C7" s="11">
        <f>'[2]Ставки и дюрация'!E18/1000</f>
        <v>37100000</v>
      </c>
      <c r="D7" s="5">
        <f>C7-B7</f>
        <v>-4400000</v>
      </c>
      <c r="E7" s="12">
        <v>49600000</v>
      </c>
      <c r="F7" s="13"/>
      <c r="G7" s="14"/>
      <c r="K7" s="9"/>
    </row>
    <row r="8" spans="1:12" ht="90" customHeight="1" x14ac:dyDescent="0.35">
      <c r="A8" s="15" t="s">
        <v>5</v>
      </c>
      <c r="B8" s="11">
        <v>15190000</v>
      </c>
      <c r="C8" s="11">
        <f>'[2]Ставки и дюрация'!E27</f>
        <v>0</v>
      </c>
      <c r="D8" s="5">
        <f>C8-B8</f>
        <v>-15190000</v>
      </c>
      <c r="E8" s="12">
        <v>20110586.699999999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184738.2</v>
      </c>
      <c r="C9" s="17">
        <f>[2]Гарантии!D8/1000</f>
        <v>158212.22</v>
      </c>
      <c r="D9" s="18">
        <f>C9-B9</f>
        <v>-26525.98000000001</v>
      </c>
      <c r="E9" s="19">
        <v>141570.70000000001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85529705.700000003</v>
      </c>
      <c r="C10" s="24">
        <f>SUM(C6:C9)</f>
        <v>65913179.682999998</v>
      </c>
      <c r="D10" s="25">
        <f>C10-B10</f>
        <v>-19616526.017000005</v>
      </c>
      <c r="E10" s="26">
        <f>SUM(E6:E9)</f>
        <v>106514775.30000001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3"/>
      <c r="I11" s="53"/>
      <c r="J11" s="28"/>
      <c r="K11" s="28"/>
      <c r="L11" s="28"/>
    </row>
    <row r="12" spans="1:12" s="29" customFormat="1" ht="160.5" customHeight="1" x14ac:dyDescent="0.2">
      <c r="A12" s="77" t="s">
        <v>20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3"/>
      <c r="I13" s="53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4"/>
      <c r="H16" s="54"/>
    </row>
    <row r="17" spans="1:10" s="35" customFormat="1" ht="49.5" customHeight="1" x14ac:dyDescent="0.25">
      <c r="A17" s="81"/>
      <c r="B17" s="81"/>
      <c r="C17" s="81"/>
      <c r="D17" s="81"/>
      <c r="E17" s="81"/>
      <c r="F17" s="81"/>
      <c r="G17" s="36"/>
      <c r="H17" s="36"/>
    </row>
    <row r="18" spans="1:10" s="35" customFormat="1" ht="49.5" customHeight="1" x14ac:dyDescent="0.25">
      <c r="A18" s="81"/>
      <c r="B18" s="81"/>
      <c r="C18" s="81"/>
      <c r="D18" s="81"/>
      <c r="E18" s="81"/>
      <c r="F18" s="81"/>
      <c r="G18" s="36"/>
      <c r="H18" s="36"/>
    </row>
    <row r="19" spans="1:10" s="35" customFormat="1" ht="49.5" customHeight="1" x14ac:dyDescent="0.25">
      <c r="A19" s="81"/>
      <c r="B19" s="81"/>
      <c r="C19" s="81"/>
      <c r="D19" s="81"/>
      <c r="E19" s="81"/>
      <c r="F19" s="81"/>
      <c r="G19" s="37"/>
      <c r="H19" s="37"/>
    </row>
    <row r="20" spans="1:10" s="35" customFormat="1" ht="49.5" hidden="1" customHeight="1" x14ac:dyDescent="0.25">
      <c r="A20" s="81"/>
      <c r="B20" s="81"/>
      <c r="C20" s="81"/>
      <c r="D20" s="81"/>
      <c r="E20" s="81"/>
      <c r="F20" s="51"/>
      <c r="G20" s="36"/>
      <c r="H20" s="36"/>
    </row>
    <row r="21" spans="1:10" s="35" customFormat="1" ht="49.5" customHeight="1" x14ac:dyDescent="0.25">
      <c r="A21" s="81"/>
      <c r="B21" s="81"/>
      <c r="C21" s="81"/>
      <c r="D21" s="81"/>
      <c r="E21" s="81"/>
      <c r="F21" s="81"/>
      <c r="G21" s="37"/>
      <c r="H21" s="37"/>
      <c r="I21" s="38"/>
      <c r="J21" s="38"/>
    </row>
    <row r="22" spans="1:10" hidden="1" x14ac:dyDescent="0.2">
      <c r="A22" s="52"/>
      <c r="B22" s="52"/>
      <c r="C22" s="52"/>
      <c r="D22" s="52"/>
      <c r="E22" s="52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7:F17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A9" sqref="A9:H10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3" t="s">
        <v>21</v>
      </c>
      <c r="B2" s="84"/>
      <c r="C2" s="84"/>
      <c r="D2" s="84"/>
      <c r="E2" s="84"/>
      <c r="F2" s="84"/>
      <c r="G2" s="84"/>
      <c r="H2" s="84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5" t="s">
        <v>9</v>
      </c>
      <c r="B4" s="86"/>
      <c r="C4" s="86"/>
      <c r="D4" s="86"/>
      <c r="E4" s="86"/>
      <c r="F4" s="87"/>
      <c r="G4" s="44" t="s">
        <v>10</v>
      </c>
      <c r="H4" s="44" t="s">
        <v>11</v>
      </c>
    </row>
    <row r="5" spans="1:8" ht="80.25" customHeight="1" x14ac:dyDescent="0.2">
      <c r="A5" s="88" t="s">
        <v>16</v>
      </c>
      <c r="B5" s="89"/>
      <c r="C5" s="89"/>
      <c r="D5" s="89"/>
      <c r="E5" s="89"/>
      <c r="F5" s="89"/>
      <c r="G5" s="45">
        <f>155272086.2*75%</f>
        <v>116454064.64999999</v>
      </c>
      <c r="H5" s="46">
        <f>'[2]Интернет л.1'!$C$10</f>
        <v>65913179.682999998</v>
      </c>
    </row>
    <row r="6" spans="1:8" ht="80.25" customHeight="1" x14ac:dyDescent="0.2">
      <c r="A6" s="90" t="s">
        <v>22</v>
      </c>
      <c r="B6" s="91"/>
      <c r="C6" s="91"/>
      <c r="D6" s="91"/>
      <c r="E6" s="91"/>
      <c r="F6" s="92"/>
      <c r="G6" s="45">
        <v>4084833.1</v>
      </c>
      <c r="H6" s="46">
        <v>2255662.5610799999</v>
      </c>
    </row>
    <row r="7" spans="1:8" ht="80.25" customHeight="1" x14ac:dyDescent="0.2">
      <c r="A7" s="90" t="s">
        <v>12</v>
      </c>
      <c r="B7" s="91"/>
      <c r="C7" s="91"/>
      <c r="D7" s="91"/>
      <c r="E7" s="91"/>
      <c r="F7" s="92"/>
      <c r="G7" s="48">
        <v>54</v>
      </c>
      <c r="H7" s="50">
        <f>H5/155272086.2*100</f>
        <v>42.450115340177611</v>
      </c>
    </row>
    <row r="8" spans="1:8" ht="80.25" customHeight="1" thickBot="1" x14ac:dyDescent="0.25">
      <c r="A8" s="93" t="s">
        <v>13</v>
      </c>
      <c r="B8" s="94"/>
      <c r="C8" s="94"/>
      <c r="D8" s="94"/>
      <c r="E8" s="94"/>
      <c r="F8" s="94"/>
      <c r="G8" s="47">
        <v>45</v>
      </c>
      <c r="H8" s="49">
        <f>('[2]Интернет л.1'!$C$8+'[2]Интернет л.1'!$C$7)/155272086.2*100</f>
        <v>23.893541271940482</v>
      </c>
    </row>
    <row r="9" spans="1:8" ht="12.75" customHeight="1" x14ac:dyDescent="0.2">
      <c r="A9" s="82" t="s">
        <v>23</v>
      </c>
      <c r="B9" s="82"/>
      <c r="C9" s="82"/>
      <c r="D9" s="82"/>
      <c r="E9" s="82"/>
      <c r="F9" s="82"/>
      <c r="G9" s="82"/>
      <c r="H9" s="82"/>
    </row>
    <row r="10" spans="1:8" ht="59.25" customHeight="1" x14ac:dyDescent="0.2">
      <c r="A10" s="82"/>
      <c r="B10" s="82"/>
      <c r="C10" s="82"/>
      <c r="D10" s="82"/>
      <c r="E10" s="82"/>
      <c r="F10" s="82"/>
      <c r="G10" s="82"/>
      <c r="H10" s="82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2021-09-07T12:40:40Z</cp:lastPrinted>
  <dcterms:created xsi:type="dcterms:W3CDTF">2020-06-01T14:26:48Z</dcterms:created>
  <dcterms:modified xsi:type="dcterms:W3CDTF">2021-09-07T12:43:09Z</dcterms:modified>
</cp:coreProperties>
</file>