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нтернет л.1" sheetId="43" r:id="rId1"/>
    <sheet name="Интернет л.2" sheetId="44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G5" i="44" l="1"/>
  <c r="D9" i="43"/>
  <c r="C6" i="43" l="1"/>
  <c r="H8" i="44" l="1"/>
  <c r="H5" i="44"/>
  <c r="H7" i="44" s="1"/>
  <c r="D11" i="43"/>
  <c r="E10" i="43"/>
  <c r="B10" i="43"/>
  <c r="C9" i="43"/>
  <c r="C8" i="43"/>
  <c r="D8" i="43" s="1"/>
  <c r="C7" i="43"/>
  <c r="D7" i="43" s="1"/>
  <c r="C10" i="43"/>
  <c r="D10" i="43" s="1"/>
  <c r="D6" i="43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<sst xmlns="http://schemas.openxmlformats.org/spreadsheetml/2006/main" count="24" uniqueCount="24">
  <si>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</si>
  <si>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</si>
  <si>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</si>
  <si>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</si>
  <si>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</si>
  <si>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</si>
  <si>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</si>
  <si>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</si>
  <si>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</si>
  <si>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</si>
  <si>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</si>
  <si>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</si>
  <si>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</si>
  <si>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</si>
  <si>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Госдолг
на 01.01.2021</t>
  </si>
  <si>
    <t xml:space="preserve">Прогноз
по госдолгу
на 01.01.2022
</t>
  </si>
  <si>
    <t>Объем государственного долга Нижегородской области в 2021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</si>
  <si>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ИНФОРМАЦИЯ ПО ГОСУДАРСТВЕННОМУ ДОЛГУ НИЖЕГОРОДСКОЙ ОБЛАСТИ НА 01.11.2021 г.</t>
  </si>
  <si>
    <t>Динамика по государственному долгу
 за период с 01.01.21 г. по 01.11.21 г.</t>
  </si>
  <si>
    <t>Госдолг
на 01.11.2021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</si>
  <si>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01.11.2021 г. по сравнению с 01.01.2021 г. произошло за счёт: 
-  уменьшения объема основного долга по кредитам коммерческих банков произошло за счет досрочного погашения  кредитов коммерческих банков;
-  увеличения объема федеральных бюджетных кредитов за счет привлечения федеральных бюджетных кредитов для погашения долговых обязательств субъекта РФ (муниципальных образований);
-  уменьшения объема по государственным ценным бумагам за счет погашения части основного долга по облигационным займам 2016 г., 2017 г., 2018 г. выпуска;
- 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</si>
  <si>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01.11.2021 г.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</si>
  <si>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01.11.2021 г. не превышены.</t>
  </si>
  <si>
    <t>Объем расходов на обслуживание государственного долга Нижегородской области на 2021 год
(закон Нижегородской области от 21.12.2020 155-З "Об областном бюджете на 2021 год и на плановый период 2022 и 2023 годов"  (с учетом изменений от 28.10.2021 №120-З)),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</si>
</sst>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37149676.663000003</c:v>
                </c:pt>
                <c:pt idx="1">
                  <c:v>34600000</c:v>
                </c:pt>
                <c:pt idx="2">
                  <c:v>0</c:v>
                </c:pt>
                <c:pt idx="3">
                  <c:v>141570.67000000001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([1]Приложение№1!$FU$2,[1]Приложение№1!$GG$2:$GR$2)</c:f>
              <c:strCache>
                <c:ptCount val="13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01.09.21г.</c:v>
                </c:pt>
                <c:pt idx="10">
                  <c:v>01.10.21г.</c:v>
                </c:pt>
                <c:pt idx="11">
                  <c:v>01.11.21г.</c:v>
                </c:pt>
                <c:pt idx="12">
                  <c:v>01.01.22г.
(прогноз)</c:v>
                </c:pt>
              </c:strCache>
            </c:strRef>
          </c:cat>
          <c:val>
            <c:numRef>
              <c:f>([1]Приложение№1!$FU$3,[1]Приложение№1!$GG$3:$GR$3)</c:f>
              <c:numCache>
                <c:formatCode>General</c:formatCode>
                <c:ptCount val="13"/>
                <c:pt idx="0">
                  <c:v>18954967.46305</c:v>
                </c:pt>
                <c:pt idx="1">
                  <c:v>28654967.46305</c:v>
                </c:pt>
                <c:pt idx="2">
                  <c:v>28654967.46305</c:v>
                </c:pt>
                <c:pt idx="3">
                  <c:v>28654967.46305</c:v>
                </c:pt>
                <c:pt idx="4">
                  <c:v>28654967.46305</c:v>
                </c:pt>
                <c:pt idx="5">
                  <c:v>28654967.46305</c:v>
                </c:pt>
                <c:pt idx="6">
                  <c:v>28654967.46305</c:v>
                </c:pt>
                <c:pt idx="7">
                  <c:v>28654967.46305</c:v>
                </c:pt>
                <c:pt idx="8">
                  <c:v>28654967.463</c:v>
                </c:pt>
                <c:pt idx="9">
                  <c:v>28654967.463</c:v>
                </c:pt>
                <c:pt idx="10">
                  <c:v>34649676.663000003</c:v>
                </c:pt>
                <c:pt idx="11">
                  <c:v>37149676.662999995</c:v>
                </c:pt>
                <c:pt idx="12">
                  <c:v>36662617.899999999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([1]Приложение№1!$FU$2,[1]Приложение№1!$GG$2:$GR$2)</c:f>
              <c:strCache>
                <c:ptCount val="13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01.09.21г.</c:v>
                </c:pt>
                <c:pt idx="10">
                  <c:v>01.10.21г.</c:v>
                </c:pt>
                <c:pt idx="11">
                  <c:v>01.11.21г.</c:v>
                </c:pt>
                <c:pt idx="12">
                  <c:v>01.01.22г.
(прогноз)</c:v>
                </c:pt>
              </c:strCache>
            </c:strRef>
          </c:cat>
          <c:val>
            <c:numRef>
              <c:f>([1]Приложение№1!$FU$24,[1]Приложение№1!$GG$24:$GR$24)</c:f>
              <c:numCache>
                <c:formatCode>General</c:formatCode>
                <c:ptCount val="13"/>
                <c:pt idx="0">
                  <c:v>45300000</c:v>
                </c:pt>
                <c:pt idx="1">
                  <c:v>41500000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41500000</c:v>
                </c:pt>
                <c:pt idx="6">
                  <c:v>39500000</c:v>
                </c:pt>
                <c:pt idx="7">
                  <c:v>39500000</c:v>
                </c:pt>
                <c:pt idx="8">
                  <c:v>37100000</c:v>
                </c:pt>
                <c:pt idx="9">
                  <c:v>37100000</c:v>
                </c:pt>
                <c:pt idx="10">
                  <c:v>37100000</c:v>
                </c:pt>
                <c:pt idx="11">
                  <c:v>34600000</c:v>
                </c:pt>
                <c:pt idx="12">
                  <c:v>49600000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([1]Приложение№1!$FU$2,[1]Приложение№1!$GG$2:$GR$2)</c:f>
              <c:strCache>
                <c:ptCount val="13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01.09.21г.</c:v>
                </c:pt>
                <c:pt idx="10">
                  <c:v>01.10.21г.</c:v>
                </c:pt>
                <c:pt idx="11">
                  <c:v>01.11.21г.</c:v>
                </c:pt>
                <c:pt idx="12">
                  <c:v>01.01.22г.
(прогноз)</c:v>
                </c:pt>
              </c:strCache>
            </c:strRef>
          </c:cat>
          <c:val>
            <c:numRef>
              <c:f>([1]Приложение№1!$FU$41,[1]Приложение№1!$GG$41:$GR$41)</c:f>
              <c:numCache>
                <c:formatCode>General</c:formatCode>
                <c:ptCount val="13"/>
                <c:pt idx="0">
                  <c:v>186330.02</c:v>
                </c:pt>
                <c:pt idx="1">
                  <c:v>184738.25</c:v>
                </c:pt>
                <c:pt idx="2">
                  <c:v>182966.25</c:v>
                </c:pt>
                <c:pt idx="3">
                  <c:v>182966.25</c:v>
                </c:pt>
                <c:pt idx="4">
                  <c:v>182966.25</c:v>
                </c:pt>
                <c:pt idx="5">
                  <c:v>174735.46</c:v>
                </c:pt>
                <c:pt idx="6">
                  <c:v>174735.46</c:v>
                </c:pt>
                <c:pt idx="7">
                  <c:v>174735.46</c:v>
                </c:pt>
                <c:pt idx="8">
                  <c:v>158212.22</c:v>
                </c:pt>
                <c:pt idx="9">
                  <c:v>158212.22</c:v>
                </c:pt>
                <c:pt idx="10">
                  <c:v>158212.22</c:v>
                </c:pt>
                <c:pt idx="11">
                  <c:v>141570.67000000001</c:v>
                </c:pt>
                <c:pt idx="12">
                  <c:v>141570.70000000001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([1]Приложение№1!$FU$2,[1]Приложение№1!$GG$2:$GR$2)</c:f>
              <c:strCache>
                <c:ptCount val="13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01.09.21г.</c:v>
                </c:pt>
                <c:pt idx="10">
                  <c:v>01.10.21г.</c:v>
                </c:pt>
                <c:pt idx="11">
                  <c:v>01.11.21г.</c:v>
                </c:pt>
                <c:pt idx="12">
                  <c:v>01.01.22г.
(прогноз)</c:v>
                </c:pt>
              </c:strCache>
            </c:strRef>
          </c:cat>
          <c:val>
            <c:numRef>
              <c:f>([1]Приложение№1!$FU$40,[1]Приложение№1!$GG$40:$GR$40)</c:f>
              <c:numCache>
                <c:formatCode>General</c:formatCode>
                <c:ptCount val="13"/>
                <c:pt idx="0">
                  <c:v>10291177</c:v>
                </c:pt>
                <c:pt idx="1">
                  <c:v>15190000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19584060.800000001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17870976"/>
        <c:axId val="117872512"/>
        <c:axId val="0"/>
      </c:bar3DChart>
      <c:catAx>
        <c:axId val="117870976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17872512"/>
        <c:crosses val="autoZero"/>
        <c:auto val="1"/>
        <c:lblAlgn val="ctr"/>
        <c:lblOffset val="100"/>
        <c:noMultiLvlLbl val="0"/>
      </c:catAx>
      <c:valAx>
        <c:axId val="11787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78709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141570670</v>
          </cell>
        </row>
      </sheetData>
      <sheetData sheetId="6">
        <row r="9">
          <cell r="E9">
            <v>37149676663</v>
          </cell>
        </row>
        <row r="19">
          <cell r="E19">
            <v>34600000000</v>
          </cell>
        </row>
        <row r="28">
          <cell r="E28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34600000</v>
          </cell>
        </row>
        <row r="8">
          <cell r="C8">
            <v>0</v>
          </cell>
        </row>
        <row r="10">
          <cell r="C10">
            <v>71891247.333000004</v>
          </cell>
        </row>
      </sheetData>
      <sheetData sheetId="8"/>
      <sheetData sheetId="9">
        <row r="2">
          <cell r="FU2" t="str">
            <v>01.01.20г.</v>
          </cell>
          <cell r="GG2" t="str">
            <v>01.01.21г.</v>
          </cell>
          <cell r="GH2" t="str">
            <v>01.02.21г.</v>
          </cell>
          <cell r="GI2" t="str">
            <v>01.03.21г.</v>
          </cell>
          <cell r="GJ2" t="str">
            <v>01.04.21г.</v>
          </cell>
          <cell r="GK2" t="str">
            <v>01.05.21г.</v>
          </cell>
          <cell r="GL2" t="str">
            <v>01.06.21г.</v>
          </cell>
          <cell r="GM2" t="str">
            <v>01.07.21г.</v>
          </cell>
          <cell r="GN2" t="str">
            <v>01.08.21г.</v>
          </cell>
          <cell r="GO2" t="str">
            <v>01.09.21г.</v>
          </cell>
          <cell r="GP2" t="str">
            <v>01.10.21г.</v>
          </cell>
          <cell r="GQ2" t="str">
            <v>01.11.21г.</v>
          </cell>
          <cell r="GR2" t="str">
            <v>01.01.22г.
(прогноз)</v>
          </cell>
        </row>
        <row r="3">
          <cell r="A3" t="str">
            <v>Федеральные бюджетные кредиты</v>
          </cell>
          <cell r="FU3">
            <v>18954967.46305</v>
          </cell>
          <cell r="GG3">
            <v>28654967.46305</v>
          </cell>
          <cell r="GH3">
            <v>28654967.46305</v>
          </cell>
          <cell r="GI3">
            <v>28654967.46305</v>
          </cell>
          <cell r="GJ3">
            <v>28654967.46305</v>
          </cell>
          <cell r="GK3">
            <v>28654967.46305</v>
          </cell>
          <cell r="GL3">
            <v>28654967.46305</v>
          </cell>
          <cell r="GM3">
            <v>28654967.46305</v>
          </cell>
          <cell r="GN3">
            <v>28654967.463</v>
          </cell>
          <cell r="GO3">
            <v>28654967.463</v>
          </cell>
          <cell r="GP3">
            <v>34649676.663000003</v>
          </cell>
          <cell r="GQ3">
            <v>37149676.662999995</v>
          </cell>
          <cell r="GR3">
            <v>36662617.899999999</v>
          </cell>
        </row>
        <row r="24">
          <cell r="A24" t="str">
            <v xml:space="preserve">Государственные ценные бумаги </v>
          </cell>
          <cell r="FU24">
            <v>45300000</v>
          </cell>
          <cell r="GG24">
            <v>41500000</v>
          </cell>
          <cell r="GH24">
            <v>41500000</v>
          </cell>
          <cell r="GI24">
            <v>41500000</v>
          </cell>
          <cell r="GJ24">
            <v>41500000</v>
          </cell>
          <cell r="GK24">
            <v>41500000</v>
          </cell>
          <cell r="GL24">
            <v>39500000</v>
          </cell>
          <cell r="GM24">
            <v>39500000</v>
          </cell>
          <cell r="GN24">
            <v>37100000</v>
          </cell>
          <cell r="GO24">
            <v>37100000</v>
          </cell>
          <cell r="GP24">
            <v>37100000</v>
          </cell>
          <cell r="GQ24">
            <v>34600000</v>
          </cell>
          <cell r="GR24">
            <v>49600000</v>
          </cell>
        </row>
        <row r="40">
          <cell r="A40" t="str">
            <v>Кредиты коммерческих банков</v>
          </cell>
          <cell r="FU40">
            <v>10291177</v>
          </cell>
          <cell r="GG40">
            <v>15190000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19584060.800000001</v>
          </cell>
        </row>
        <row r="41">
          <cell r="A41" t="str">
            <v>Государственные гарантии</v>
          </cell>
          <cell r="FU41">
            <v>186330.02</v>
          </cell>
          <cell r="GG41">
            <v>184738.25</v>
          </cell>
          <cell r="GH41">
            <v>182966.25</v>
          </cell>
          <cell r="GI41">
            <v>182966.25</v>
          </cell>
          <cell r="GJ41">
            <v>182966.25</v>
          </cell>
          <cell r="GK41">
            <v>174735.46</v>
          </cell>
          <cell r="GL41">
            <v>174735.46</v>
          </cell>
          <cell r="GM41">
            <v>174735.46</v>
          </cell>
          <cell r="GN41">
            <v>158212.22</v>
          </cell>
          <cell r="GO41">
            <v>158212.22</v>
          </cell>
          <cell r="GP41">
            <v>158212.22</v>
          </cell>
          <cell r="GQ41">
            <v>141570.67000000001</v>
          </cell>
          <cell r="GR41">
            <v>141570.70000000001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50" zoomScaleNormal="75" zoomScaleSheetLayoutView="50" workbookViewId="0">
      <selection activeCell="E8" sqref="E8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0</v>
      </c>
      <c r="B2" s="59"/>
      <c r="C2" s="59"/>
      <c r="D2" s="59"/>
      <c r="E2" s="59"/>
      <c r="F2" s="55"/>
      <c r="G2" s="55"/>
      <c r="H2" s="55"/>
      <c r="I2" s="55"/>
      <c r="J2" s="55"/>
      <c r="K2" s="1"/>
      <c r="L2" s="1"/>
    </row>
    <row r="3" spans="1:12" ht="70.5" customHeight="1" thickBot="1" x14ac:dyDescent="0.3">
      <c r="A3" s="60" t="s">
        <v>1</v>
      </c>
      <c r="B3" s="63" t="s">
        <v>18</v>
      </c>
      <c r="C3" s="64"/>
      <c r="D3" s="65"/>
      <c r="E3" s="66" t="s">
        <v>15</v>
      </c>
      <c r="F3" s="2"/>
    </row>
    <row r="4" spans="1:12" ht="12.75" customHeight="1" x14ac:dyDescent="0.2">
      <c r="A4" s="61"/>
      <c r="B4" s="69" t="s">
        <v>14</v>
      </c>
      <c r="C4" s="69" t="s">
        <v>19</v>
      </c>
      <c r="D4" s="71" t="s">
        <v>2</v>
      </c>
      <c r="E4" s="67"/>
      <c r="F4" s="73"/>
      <c r="G4" s="52"/>
    </row>
    <row r="5" spans="1:12" ht="91.5" customHeight="1" thickBot="1" x14ac:dyDescent="0.25">
      <c r="A5" s="62"/>
      <c r="B5" s="70"/>
      <c r="C5" s="70"/>
      <c r="D5" s="72"/>
      <c r="E5" s="68"/>
      <c r="F5" s="74"/>
      <c r="G5" s="52"/>
    </row>
    <row r="6" spans="1:12" s="9" customFormat="1" ht="90" customHeight="1" x14ac:dyDescent="0.35">
      <c r="A6" s="3" t="s">
        <v>3</v>
      </c>
      <c r="B6" s="4">
        <v>28654967.5</v>
      </c>
      <c r="C6" s="4">
        <f>'[1]Ставки и дюрация'!E9/1000</f>
        <v>37149676.663000003</v>
      </c>
      <c r="D6" s="5">
        <f>C6-B6</f>
        <v>8494709.1630000025</v>
      </c>
      <c r="E6" s="6">
        <v>36662617.899999999</v>
      </c>
      <c r="F6" s="7"/>
      <c r="G6" s="8"/>
    </row>
    <row r="7" spans="1:12" ht="90" customHeight="1" x14ac:dyDescent="0.35">
      <c r="A7" s="10" t="s">
        <v>4</v>
      </c>
      <c r="B7" s="11">
        <v>41500000</v>
      </c>
      <c r="C7" s="11">
        <f>'[1]Ставки и дюрация'!E19/1000</f>
        <v>34600000</v>
      </c>
      <c r="D7" s="5">
        <f>C7-B7</f>
        <v>-6900000</v>
      </c>
      <c r="E7" s="12">
        <v>49600000</v>
      </c>
      <c r="F7" s="13"/>
      <c r="G7" s="14"/>
      <c r="K7" s="9"/>
    </row>
    <row r="8" spans="1:12" ht="90" customHeight="1" x14ac:dyDescent="0.35">
      <c r="A8" s="15" t="s">
        <v>5</v>
      </c>
      <c r="B8" s="11">
        <v>15190000</v>
      </c>
      <c r="C8" s="11">
        <f>'[1]Ставки и дюрация'!E28</f>
        <v>0</v>
      </c>
      <c r="D8" s="5">
        <f>C8-B8</f>
        <v>-15190000</v>
      </c>
      <c r="E8" s="12">
        <v>19584060.800000001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184738.2</v>
      </c>
      <c r="C9" s="17">
        <f>[1]Гарантии!D8/1000</f>
        <v>141570.67000000001</v>
      </c>
      <c r="D9" s="18">
        <f>C9-B9-0.1</f>
        <v>-43167.63</v>
      </c>
      <c r="E9" s="19">
        <v>141570.70000000001</v>
      </c>
      <c r="F9" s="20"/>
      <c r="G9" s="14"/>
      <c r="H9" s="75"/>
      <c r="I9" s="75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85529705.700000003</v>
      </c>
      <c r="C10" s="24">
        <f>SUM(C6:C9)</f>
        <v>71891247.333000004</v>
      </c>
      <c r="D10" s="25">
        <f>C10-B10</f>
        <v>-13638458.366999999</v>
      </c>
      <c r="E10" s="26">
        <f>SUM(E6:E9)</f>
        <v>105988249.40000001</v>
      </c>
      <c r="F10" s="27"/>
      <c r="G10" s="14"/>
      <c r="H10" s="76"/>
      <c r="I10" s="76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3"/>
      <c r="I11" s="53"/>
      <c r="J11" s="28"/>
      <c r="K11" s="28"/>
      <c r="L11" s="28"/>
    </row>
    <row r="12" spans="1:12" s="29" customFormat="1" ht="160.5" customHeight="1" x14ac:dyDescent="0.2">
      <c r="A12" s="77" t="s">
        <v>20</v>
      </c>
      <c r="B12" s="77"/>
      <c r="C12" s="77"/>
      <c r="D12" s="77"/>
      <c r="E12" s="77"/>
      <c r="F12" s="77"/>
      <c r="G12" s="77"/>
      <c r="H12" s="77"/>
      <c r="I12" s="77"/>
      <c r="J12" s="77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3"/>
      <c r="I13" s="53"/>
      <c r="J13" s="28"/>
      <c r="K13" s="28"/>
      <c r="L13" s="28"/>
    </row>
    <row r="14" spans="1:12" s="34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4" customFormat="1" ht="37.5" customHeight="1" x14ac:dyDescent="0.2">
      <c r="A15" s="80" t="s">
        <v>8</v>
      </c>
      <c r="B15" s="80"/>
      <c r="C15" s="80"/>
      <c r="D15" s="80"/>
      <c r="E15" s="80"/>
      <c r="F15" s="80"/>
      <c r="G15" s="80"/>
      <c r="H15" s="80"/>
      <c r="I15" s="80"/>
    </row>
    <row r="16" spans="1:12" s="35" customFormat="1" ht="48.75" customHeight="1" x14ac:dyDescent="0.2">
      <c r="A16" s="56"/>
      <c r="B16" s="56"/>
      <c r="C16" s="56"/>
      <c r="D16" s="56"/>
      <c r="E16" s="56"/>
      <c r="F16" s="56"/>
      <c r="G16" s="54"/>
      <c r="H16" s="54"/>
    </row>
    <row r="17" spans="1:10" s="35" customFormat="1" ht="49.5" customHeight="1" x14ac:dyDescent="0.25">
      <c r="A17" s="81"/>
      <c r="B17" s="81"/>
      <c r="C17" s="81"/>
      <c r="D17" s="81"/>
      <c r="E17" s="81"/>
      <c r="F17" s="81"/>
      <c r="G17" s="36"/>
      <c r="H17" s="36"/>
    </row>
    <row r="18" spans="1:10" s="35" customFormat="1" ht="49.5" customHeight="1" x14ac:dyDescent="0.25">
      <c r="A18" s="81"/>
      <c r="B18" s="81"/>
      <c r="C18" s="81"/>
      <c r="D18" s="81"/>
      <c r="E18" s="81"/>
      <c r="F18" s="81"/>
      <c r="G18" s="36"/>
      <c r="H18" s="36"/>
    </row>
    <row r="19" spans="1:10" s="35" customFormat="1" ht="49.5" customHeight="1" x14ac:dyDescent="0.25">
      <c r="A19" s="81"/>
      <c r="B19" s="81"/>
      <c r="C19" s="81"/>
      <c r="D19" s="81"/>
      <c r="E19" s="81"/>
      <c r="F19" s="81"/>
      <c r="G19" s="37"/>
      <c r="H19" s="37"/>
    </row>
    <row r="20" spans="1:10" s="35" customFormat="1" ht="49.5" hidden="1" customHeight="1" x14ac:dyDescent="0.25">
      <c r="A20" s="81"/>
      <c r="B20" s="81"/>
      <c r="C20" s="81"/>
      <c r="D20" s="81"/>
      <c r="E20" s="81"/>
      <c r="F20" s="51"/>
      <c r="G20" s="36"/>
      <c r="H20" s="36"/>
    </row>
    <row r="21" spans="1:10" s="35" customFormat="1" ht="49.5" customHeight="1" x14ac:dyDescent="0.25">
      <c r="A21" s="81"/>
      <c r="B21" s="81"/>
      <c r="C21" s="81"/>
      <c r="D21" s="81"/>
      <c r="E21" s="81"/>
      <c r="F21" s="81"/>
      <c r="G21" s="37"/>
      <c r="H21" s="37"/>
      <c r="I21" s="38"/>
      <c r="J21" s="38"/>
    </row>
    <row r="22" spans="1:10" hidden="1" x14ac:dyDescent="0.2">
      <c r="A22" s="52"/>
      <c r="B22" s="52"/>
      <c r="C22" s="52"/>
      <c r="D22" s="52"/>
      <c r="E22" s="52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6" sqref="A6:F6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21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5" t="s">
        <v>9</v>
      </c>
      <c r="B4" s="86"/>
      <c r="C4" s="86"/>
      <c r="D4" s="86"/>
      <c r="E4" s="86"/>
      <c r="F4" s="87"/>
      <c r="G4" s="44" t="s">
        <v>10</v>
      </c>
      <c r="H4" s="44" t="s">
        <v>11</v>
      </c>
    </row>
    <row r="5" spans="1:8" ht="80.25" customHeight="1" x14ac:dyDescent="0.2">
      <c r="A5" s="88" t="s">
        <v>16</v>
      </c>
      <c r="B5" s="89"/>
      <c r="C5" s="89"/>
      <c r="D5" s="89"/>
      <c r="E5" s="89"/>
      <c r="F5" s="89"/>
      <c r="G5" s="45">
        <f>159304502.4*75%</f>
        <v>119478376.80000001</v>
      </c>
      <c r="H5" s="46">
        <f>'[1]Интернет л.1'!$C$10</f>
        <v>71891247.333000004</v>
      </c>
    </row>
    <row r="6" spans="1:8" ht="80.25" customHeight="1" x14ac:dyDescent="0.2">
      <c r="A6" s="90" t="s">
        <v>23</v>
      </c>
      <c r="B6" s="91"/>
      <c r="C6" s="91"/>
      <c r="D6" s="91"/>
      <c r="E6" s="91"/>
      <c r="F6" s="92"/>
      <c r="G6" s="45">
        <v>4083367.6</v>
      </c>
      <c r="H6" s="46">
        <v>2688382.5610799999</v>
      </c>
    </row>
    <row r="7" spans="1:8" ht="80.25" customHeight="1" x14ac:dyDescent="0.2">
      <c r="A7" s="90" t="s">
        <v>12</v>
      </c>
      <c r="B7" s="91"/>
      <c r="C7" s="91"/>
      <c r="D7" s="91"/>
      <c r="E7" s="91"/>
      <c r="F7" s="92"/>
      <c r="G7" s="48">
        <v>54</v>
      </c>
      <c r="H7" s="50">
        <f>H5/157143134.5*100</f>
        <v>45.748894828746081</v>
      </c>
    </row>
    <row r="8" spans="1:8" ht="80.25" customHeight="1" thickBot="1" x14ac:dyDescent="0.25">
      <c r="A8" s="93" t="s">
        <v>13</v>
      </c>
      <c r="B8" s="94"/>
      <c r="C8" s="94"/>
      <c r="D8" s="94"/>
      <c r="E8" s="94"/>
      <c r="F8" s="94"/>
      <c r="G8" s="47">
        <v>45</v>
      </c>
      <c r="H8" s="49">
        <f>('[1]Интернет л.1'!$C$8+'[1]Интернет л.1'!$C$7)/157143134.5*100</f>
        <v>22.018142956159501</v>
      </c>
    </row>
    <row r="9" spans="1:8" ht="12.75" customHeight="1" x14ac:dyDescent="0.2">
      <c r="A9" s="82" t="s">
        <v>22</v>
      </c>
      <c r="B9" s="82"/>
      <c r="C9" s="82"/>
      <c r="D9" s="82"/>
      <c r="E9" s="82"/>
      <c r="F9" s="82"/>
      <c r="G9" s="82"/>
      <c r="H9" s="82"/>
    </row>
    <row r="10" spans="1:8" ht="59.25" customHeight="1" x14ac:dyDescent="0.2">
      <c r="A10" s="82"/>
      <c r="B10" s="82"/>
      <c r="C10" s="82"/>
      <c r="D10" s="82"/>
      <c r="E10" s="82"/>
      <c r="F10" s="82"/>
      <c r="G10" s="82"/>
      <c r="H10" s="82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2021-11-03T13:09:45Z</cp:lastPrinted>
  <dcterms:created xsi:type="dcterms:W3CDTF">2020-06-01T14:26:48Z</dcterms:created>
  <dcterms:modified xsi:type="dcterms:W3CDTF">2021-11-08T09:29:16Z</dcterms:modified>
</cp:coreProperties>
</file>