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185"/>
  </bookViews>
  <sheets>
    <sheet name="Интернет л.1" sheetId="51" r:id="rId1"/>
    <sheet name="Интернет л.2" sheetId="52" r:id="rId2"/>
  </sheets>
  <externalReferences>
    <externalReference r:id="rId3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52" l="1"/>
  <c r="H5" i="52"/>
  <c r="H7" i="52" s="1"/>
  <c r="G5" i="52"/>
  <c r="D11" i="51"/>
  <c r="E10" i="51"/>
  <c r="B10" i="51"/>
  <c r="C9" i="51"/>
  <c r="D9" i="51" s="1"/>
  <c r="C8" i="51"/>
  <c r="D8" i="51" s="1"/>
  <c r="C7" i="51"/>
  <c r="D7" i="51" s="1"/>
  <c r="C6" i="51"/>
  <c r="C10" i="51" s="1"/>
  <c r="D10" i="51" s="1"/>
  <c r="D6" i="51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<sst xmlns="http://schemas.openxmlformats.org/spreadsheetml/2006/main" count="24" uniqueCount="24">
  <si>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</si>
  <si>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</si>
  <si>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</si>
  <si>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</si>
  <si>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</si>
  <si>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</si>
  <si>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</si>
  <si>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</si>
  <si>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</si>
  <si>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</si>
  <si>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</si>
  <si>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Исполнение*
</t>
  </si>
  <si>
    <t xml:space="preserve"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</t>
  </si>
  <si>
    <t xml:space="preserve">Прогноз
по госдолгу
на 01.01.2023
</t>
  </si>
  <si>
    <t>Объем государственного долга Нижегородской области в 2022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</si>
  <si>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Объем расходов на обслуживание государственного долга Нижегородской области на 2022 год
(закон Нижегородской области 23.12.2021 №151-З), тыс. рублей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</si>
  <si>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 *</t>
  </si>
  <si>
    <t>* С учетом норм, постановления Правительства Российской Федерации от 13.12.2017 № 1531, данный показатель не превышен.</t>
  </si>
  <si>
    <t>Госдолг
на 01.01.2022</t>
  </si>
  <si>
    <t>ИНФОРМАЦИЯ ПО ГОСУДАРСТВЕННОМУ ДОЛГУ НИЖЕГОРОДСКОЙ ОБЛАСТИ НА 01.03.2022 г.</t>
  </si>
  <si>
    <t>Динамика по государственному долгу
 за период с 01.01.22 г. по 01.03.22 г.</t>
  </si>
  <si>
    <t>Госдолг
на 01.03.2022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</si>
  <si>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01.03.2022 г. по сравнению с 01.01.2022 г. произошло за счёт: 
- увеличения объема федеральных бюджетных кредитов за счет привлечения федерального бюджетного кредита на финансовое обеспечение реализации инфраструктурных проектов;
-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</si>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</sst>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00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 applyAlignment="1">
      <alignment horizontal="right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166" fontId="17" fillId="0" borderId="29" xfId="0" applyNumberFormat="1" applyFont="1" applyBorder="1" applyAlignment="1">
      <alignment horizontal="justify" vertical="center" wrapText="1"/>
    </xf>
    <xf numFmtId="166" fontId="17" fillId="0" borderId="0" xfId="0" applyNumberFormat="1" applyFont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0,1%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54970753.113050006</c:v>
                </c:pt>
                <c:pt idx="1">
                  <c:v>49600000</c:v>
                </c:pt>
                <c:pt idx="2">
                  <c:v>0</c:v>
                </c:pt>
                <c:pt idx="3">
                  <c:v>139748.87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[1]Приложение№1!$A$3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[1]Приложение№1!$GS$2:$GV$2</c:f>
              <c:strCache>
                <c:ptCount val="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01.01.23г.
(прогноз)</c:v>
                </c:pt>
              </c:strCache>
            </c:strRef>
          </c:cat>
          <c:val>
            <c:numRef>
              <c:f>[1]Приложение№1!$GS$3:$GV$3</c:f>
              <c:numCache>
                <c:formatCode>General</c:formatCode>
                <c:ptCount val="4"/>
                <c:pt idx="0">
                  <c:v>54900618.71305</c:v>
                </c:pt>
                <c:pt idx="1">
                  <c:v>54900618.71305</c:v>
                </c:pt>
                <c:pt idx="2">
                  <c:v>54970753.113049999</c:v>
                </c:pt>
                <c:pt idx="3">
                  <c:v>56784668.299999997</c:v>
                </c:pt>
              </c:numCache>
            </c:numRef>
          </c:val>
        </c:ser>
        <c:ser>
          <c:idx val="1"/>
          <c:order val="1"/>
          <c:tx>
            <c:strRef>
              <c:f>[1]Приложение№1!$A$24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[1]Приложение№1!$GS$2:$GV$2</c:f>
              <c:strCache>
                <c:ptCount val="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01.01.23г.
(прогноз)</c:v>
                </c:pt>
              </c:strCache>
            </c:strRef>
          </c:cat>
          <c:val>
            <c:numRef>
              <c:f>[1]Приложение№1!$GS$24:$GV$24</c:f>
              <c:numCache>
                <c:formatCode>General</c:formatCode>
                <c:ptCount val="4"/>
                <c:pt idx="0">
                  <c:v>49600000</c:v>
                </c:pt>
                <c:pt idx="1">
                  <c:v>49600000</c:v>
                </c:pt>
                <c:pt idx="2">
                  <c:v>49600000</c:v>
                </c:pt>
                <c:pt idx="3">
                  <c:v>48500000</c:v>
                </c:pt>
              </c:numCache>
            </c:numRef>
          </c:val>
        </c:ser>
        <c:ser>
          <c:idx val="3"/>
          <c:order val="2"/>
          <c:tx>
            <c:strRef>
              <c:f>[1]Приложение№1!$A$41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[1]Приложение№1!$GS$2:$GV$2</c:f>
              <c:strCache>
                <c:ptCount val="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01.01.23г.
(прогноз)</c:v>
                </c:pt>
              </c:strCache>
            </c:strRef>
          </c:cat>
          <c:val>
            <c:numRef>
              <c:f>[1]Приложение№1!$GS$41:$GV$41</c:f>
              <c:numCache>
                <c:formatCode>General</c:formatCode>
                <c:ptCount val="4"/>
                <c:pt idx="0">
                  <c:v>141570.67000000001</c:v>
                </c:pt>
                <c:pt idx="1">
                  <c:v>139748.87</c:v>
                </c:pt>
                <c:pt idx="2">
                  <c:v>139748.87</c:v>
                </c:pt>
                <c:pt idx="3">
                  <c:v>0</c:v>
                </c:pt>
              </c:numCache>
            </c:numRef>
          </c:val>
        </c:ser>
        <c:ser>
          <c:idx val="0"/>
          <c:order val="3"/>
          <c:tx>
            <c:strRef>
              <c:f>[1]Приложение№1!$A$40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[1]Приложение№1!$GS$2:$GV$2</c:f>
              <c:strCache>
                <c:ptCount val="4"/>
                <c:pt idx="0">
                  <c:v>01.01.22г.</c:v>
                </c:pt>
                <c:pt idx="1">
                  <c:v>01.02.22г.</c:v>
                </c:pt>
                <c:pt idx="2">
                  <c:v>01.03.22г.</c:v>
                </c:pt>
                <c:pt idx="3">
                  <c:v>01.01.23г.
(прогноз)</c:v>
                </c:pt>
              </c:strCache>
            </c:strRef>
          </c:cat>
          <c:val>
            <c:numRef>
              <c:f>[1]Приложение№1!$GS$40:$GV$40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486329.5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38540032"/>
        <c:axId val="38541568"/>
        <c:axId val="0"/>
      </c:bar3DChart>
      <c:catAx>
        <c:axId val="38540032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38541568"/>
        <c:crosses val="autoZero"/>
        <c:auto val="1"/>
        <c:lblAlgn val="ctr"/>
        <c:lblOffset val="100"/>
        <c:noMultiLvlLbl val="0"/>
      </c:catAx>
      <c:valAx>
        <c:axId val="3854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8540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426739235271085"/>
          <c:y val="1.9221864347304534E-2"/>
          <c:w val="0.17102007818642923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3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139748870</v>
          </cell>
        </row>
      </sheetData>
      <sheetData sheetId="6">
        <row r="9">
          <cell r="E9">
            <v>54970753113.050003</v>
          </cell>
        </row>
        <row r="21">
          <cell r="E21">
            <v>49600000000</v>
          </cell>
        </row>
        <row r="30">
          <cell r="E30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</row>
        <row r="7">
          <cell r="C7">
            <v>49600000</v>
          </cell>
        </row>
        <row r="8">
          <cell r="C8">
            <v>0</v>
          </cell>
        </row>
        <row r="10">
          <cell r="C10">
            <v>104710501.98305002</v>
          </cell>
        </row>
      </sheetData>
      <sheetData sheetId="8"/>
      <sheetData sheetId="9">
        <row r="2">
          <cell r="GS2" t="str">
            <v>01.01.22г.</v>
          </cell>
          <cell r="GT2" t="str">
            <v>01.02.22г.</v>
          </cell>
          <cell r="GU2" t="str">
            <v>01.03.22г.</v>
          </cell>
          <cell r="GV2" t="str">
            <v>01.01.23г.
(прогноз)</v>
          </cell>
        </row>
        <row r="3">
          <cell r="A3" t="str">
            <v>Федеральные бюджетные кредиты</v>
          </cell>
          <cell r="GS3">
            <v>54900618.71305</v>
          </cell>
          <cell r="GT3">
            <v>54900618.71305</v>
          </cell>
          <cell r="GU3">
            <v>54970753.113049999</v>
          </cell>
          <cell r="GV3">
            <v>56784668.299999997</v>
          </cell>
        </row>
        <row r="24">
          <cell r="A24" t="str">
            <v xml:space="preserve">Государственные ценные бумаги </v>
          </cell>
          <cell r="GS24">
            <v>49600000</v>
          </cell>
          <cell r="GT24">
            <v>49600000</v>
          </cell>
          <cell r="GU24">
            <v>49600000</v>
          </cell>
          <cell r="GV24">
            <v>48500000</v>
          </cell>
        </row>
        <row r="40">
          <cell r="A40" t="str">
            <v>Кредиты коммерческих банков</v>
          </cell>
          <cell r="GS40">
            <v>0</v>
          </cell>
          <cell r="GT40">
            <v>0</v>
          </cell>
          <cell r="GU40">
            <v>0</v>
          </cell>
          <cell r="GV40">
            <v>486329.5</v>
          </cell>
        </row>
        <row r="41">
          <cell r="A41" t="str">
            <v>Государственные гарантии</v>
          </cell>
          <cell r="GS41">
            <v>141570.67000000001</v>
          </cell>
          <cell r="GT41">
            <v>139748.87</v>
          </cell>
          <cell r="GU41">
            <v>139748.87</v>
          </cell>
          <cell r="GV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topLeftCell="A19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2"/>
      <c r="G2" s="52"/>
      <c r="H2" s="52"/>
      <c r="I2" s="52"/>
      <c r="J2" s="52"/>
      <c r="K2" s="1"/>
      <c r="L2" s="1"/>
    </row>
    <row r="3" spans="1:12" ht="70.5" customHeight="1" thickBot="1" x14ac:dyDescent="0.3">
      <c r="A3" s="60" t="s">
        <v>1</v>
      </c>
      <c r="B3" s="63" t="s">
        <v>20</v>
      </c>
      <c r="C3" s="64"/>
      <c r="D3" s="65"/>
      <c r="E3" s="66" t="s">
        <v>13</v>
      </c>
      <c r="F3" s="2"/>
    </row>
    <row r="4" spans="1:12" ht="12.75" customHeight="1" x14ac:dyDescent="0.2">
      <c r="A4" s="61"/>
      <c r="B4" s="69" t="s">
        <v>18</v>
      </c>
      <c r="C4" s="69" t="s">
        <v>21</v>
      </c>
      <c r="D4" s="71" t="s">
        <v>2</v>
      </c>
      <c r="E4" s="67"/>
      <c r="F4" s="73"/>
      <c r="G4" s="53"/>
    </row>
    <row r="5" spans="1:12" ht="91.5" customHeight="1" thickBot="1" x14ac:dyDescent="0.25">
      <c r="A5" s="62"/>
      <c r="B5" s="70"/>
      <c r="C5" s="70"/>
      <c r="D5" s="72"/>
      <c r="E5" s="68"/>
      <c r="F5" s="74"/>
      <c r="G5" s="53"/>
    </row>
    <row r="6" spans="1:12" s="9" customFormat="1" ht="90" customHeight="1" x14ac:dyDescent="0.35">
      <c r="A6" s="3" t="s">
        <v>3</v>
      </c>
      <c r="B6" s="4">
        <v>54900618.700000003</v>
      </c>
      <c r="C6" s="4">
        <f>'[1]Ставки и дюрация'!E9/1000</f>
        <v>54970753.113050006</v>
      </c>
      <c r="D6" s="5">
        <f>C6-B6</f>
        <v>70134.41305000335</v>
      </c>
      <c r="E6" s="6">
        <v>56784668.299999997</v>
      </c>
      <c r="F6" s="7"/>
      <c r="G6" s="8"/>
    </row>
    <row r="7" spans="1:12" ht="90" customHeight="1" x14ac:dyDescent="0.35">
      <c r="A7" s="10" t="s">
        <v>4</v>
      </c>
      <c r="B7" s="11">
        <v>49600000</v>
      </c>
      <c r="C7" s="11">
        <f>'[1]Ставки и дюрация'!E21/1000</f>
        <v>49600000</v>
      </c>
      <c r="D7" s="5">
        <f>C7-B7</f>
        <v>0</v>
      </c>
      <c r="E7" s="12">
        <v>48500000</v>
      </c>
      <c r="F7" s="13"/>
      <c r="G7" s="14"/>
      <c r="K7" s="9"/>
    </row>
    <row r="8" spans="1:12" ht="90" customHeight="1" x14ac:dyDescent="0.35">
      <c r="A8" s="15" t="s">
        <v>5</v>
      </c>
      <c r="B8" s="11">
        <v>0</v>
      </c>
      <c r="C8" s="11">
        <f>'[1]Ставки и дюрация'!E30</f>
        <v>0</v>
      </c>
      <c r="D8" s="5">
        <f>C8-B8</f>
        <v>0</v>
      </c>
      <c r="E8" s="12">
        <v>486329.5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141570.70000000001</v>
      </c>
      <c r="C9" s="17">
        <f>[1]Гарантии!D8/1000</f>
        <v>139748.87</v>
      </c>
      <c r="D9" s="18">
        <f>C9-B9</f>
        <v>-1821.8300000000163</v>
      </c>
      <c r="E9" s="19">
        <v>0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104642189.40000001</v>
      </c>
      <c r="C10" s="24">
        <f>SUM(C6:C9)</f>
        <v>104710501.98305002</v>
      </c>
      <c r="D10" s="25">
        <f>C10-B10</f>
        <v>68312.583050012589</v>
      </c>
      <c r="E10" s="26">
        <f>SUM(E6:E9)</f>
        <v>105770997.8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4"/>
      <c r="I11" s="54"/>
      <c r="J11" s="28"/>
      <c r="K11" s="28"/>
      <c r="L11" s="28"/>
    </row>
    <row r="12" spans="1:12" s="29" customFormat="1" ht="187.5" customHeight="1" x14ac:dyDescent="0.2">
      <c r="A12" s="77" t="s">
        <v>22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4"/>
      <c r="I13" s="54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1"/>
      <c r="H16" s="51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5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3"/>
      <c r="B22" s="53"/>
      <c r="C22" s="53"/>
      <c r="D22" s="53"/>
      <c r="E22" s="53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  <mergeCell ref="H9:I9"/>
    <mergeCell ref="H10:I10"/>
    <mergeCell ref="A12:J12"/>
    <mergeCell ref="A14:H14"/>
    <mergeCell ref="A15:I1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G7" sqref="G7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4" t="s">
        <v>23</v>
      </c>
      <c r="B2" s="85"/>
      <c r="C2" s="85"/>
      <c r="D2" s="85"/>
      <c r="E2" s="85"/>
      <c r="F2" s="85"/>
      <c r="G2" s="85"/>
      <c r="H2" s="85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6" t="s">
        <v>9</v>
      </c>
      <c r="B4" s="87"/>
      <c r="C4" s="87"/>
      <c r="D4" s="87"/>
      <c r="E4" s="87"/>
      <c r="F4" s="88"/>
      <c r="G4" s="44" t="s">
        <v>10</v>
      </c>
      <c r="H4" s="44" t="s">
        <v>11</v>
      </c>
    </row>
    <row r="5" spans="1:8" ht="80.25" customHeight="1" x14ac:dyDescent="0.2">
      <c r="A5" s="89" t="s">
        <v>14</v>
      </c>
      <c r="B5" s="90"/>
      <c r="C5" s="90"/>
      <c r="D5" s="90"/>
      <c r="E5" s="90"/>
      <c r="F5" s="90"/>
      <c r="G5" s="48">
        <f>177421210*75%</f>
        <v>133065907.5</v>
      </c>
      <c r="H5" s="46">
        <f>'[1]Интернет л.1'!$C$10</f>
        <v>104710501.98305002</v>
      </c>
    </row>
    <row r="6" spans="1:8" ht="80.25" customHeight="1" x14ac:dyDescent="0.2">
      <c r="A6" s="91" t="s">
        <v>15</v>
      </c>
      <c r="B6" s="92"/>
      <c r="C6" s="92"/>
      <c r="D6" s="92"/>
      <c r="E6" s="92"/>
      <c r="F6" s="93"/>
      <c r="G6" s="45">
        <v>3893238.7</v>
      </c>
      <c r="H6" s="46">
        <v>828320</v>
      </c>
    </row>
    <row r="7" spans="1:8" ht="80.25" customHeight="1" x14ac:dyDescent="0.2">
      <c r="A7" s="91" t="s">
        <v>16</v>
      </c>
      <c r="B7" s="92"/>
      <c r="C7" s="92"/>
      <c r="D7" s="92"/>
      <c r="E7" s="92"/>
      <c r="F7" s="93"/>
      <c r="G7" s="48">
        <v>51</v>
      </c>
      <c r="H7" s="50">
        <f>H5/177421210*100</f>
        <v>59.018029458287437</v>
      </c>
    </row>
    <row r="8" spans="1:8" ht="80.25" customHeight="1" thickBot="1" x14ac:dyDescent="0.25">
      <c r="A8" s="94" t="s">
        <v>12</v>
      </c>
      <c r="B8" s="95"/>
      <c r="C8" s="95"/>
      <c r="D8" s="95"/>
      <c r="E8" s="95"/>
      <c r="F8" s="95"/>
      <c r="G8" s="47">
        <v>45</v>
      </c>
      <c r="H8" s="49">
        <f>('[1]Интернет л.1'!C7+'[1]Интернет л.1'!C8)/177421210*100</f>
        <v>27.956071317516095</v>
      </c>
    </row>
    <row r="9" spans="1:8" ht="57.75" customHeight="1" x14ac:dyDescent="0.2">
      <c r="A9" s="82" t="s">
        <v>17</v>
      </c>
      <c r="B9" s="82"/>
      <c r="C9" s="82"/>
      <c r="D9" s="82"/>
      <c r="E9" s="82"/>
      <c r="F9" s="82"/>
      <c r="G9" s="82"/>
      <c r="H9" s="82"/>
    </row>
    <row r="10" spans="1:8" ht="27.75" customHeight="1" x14ac:dyDescent="0.2">
      <c r="A10" s="83"/>
      <c r="B10" s="83"/>
      <c r="C10" s="83"/>
      <c r="D10" s="83"/>
      <c r="E10" s="83"/>
      <c r="F10" s="83"/>
      <c r="G10" s="83"/>
      <c r="H10" s="83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2022-03-04T06:23:59Z</cp:lastPrinted>
  <dcterms:created xsi:type="dcterms:W3CDTF">2020-06-01T14:26:48Z</dcterms:created>
  <dcterms:modified xsi:type="dcterms:W3CDTF">2022-03-04T12:45:09Z</dcterms:modified>
</cp:coreProperties>
</file>