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68" r:id="rId1"/>
    <sheet name="Интернет л.2" sheetId="69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69" l="1"/>
  <c r="H5" i="69"/>
  <c r="H7" i="69" s="1"/>
  <c r="G5" i="69"/>
  <c r="D11" i="68"/>
  <c r="B10" i="68"/>
  <c r="E9" i="68"/>
  <c r="C9" i="68"/>
  <c r="D9" i="68" s="1"/>
  <c r="E8" i="68"/>
  <c r="D8" i="68"/>
  <c r="C8" i="68"/>
  <c r="E7" i="68"/>
  <c r="C7" i="68"/>
  <c r="D7" i="68" s="1"/>
  <c r="E6" i="68"/>
  <c r="E10" i="68" s="1"/>
  <c r="D6" i="68"/>
  <c r="C6" i="68"/>
  <c r="C10" i="68" s="1"/>
  <c r="D10" i="68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<sst xmlns="http://schemas.openxmlformats.org/spreadsheetml/2006/main" count="24" uniqueCount="24">
  <si>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</si>
  <si>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</si>
  <si>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</si>
  <si>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</si>
  <si>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</si>
  <si>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</si>
  <si>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</si>
  <si>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</si>
  <si>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</si>
  <si>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</si>
  <si>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</si>
  <si>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</si>
  <si>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</si>
  <si>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</si>
  <si>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</si>
  <si>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</si>
  <si>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</si>
  <si>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</si>
  <si>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Госдолг
на 01.11.2022</t>
  </si>
  <si>
    <t>Информация по исполнению лимитов/ограничений по государственному долгу на 01.11.2022 г.</t>
  </si>
  <si>
    <t>ИНФОРМАЦИЯ ПО ГОСУДАРСТВЕННОМУ ДОЛГУ НИЖЕГОРОДСКОЙ ОБЛАСТИ НА 01.11.2022 г.</t>
  </si>
  <si>
    <t>Динамика по государственному долгу
 за период с 01.01.22 г. по 01.11.22 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</si>
  <si>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01.11.2022 г. по сравнению с 01.01.2022 г. произошло за счёт: 
- увеличения объема федеральных бюджетных кредитов за счет привлечения федеральных бюджетных кредитов на финансовое обеспечение реализации инфраструктурных проектов и федерального бюджетного кредита для погашения долговых долговых обязательств субъекта Российской Федерации;
- уменьшения объема по государственным ценным бумагам за счет погашения части основного долга по облигационному займу 2016,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</si>
  <si>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Объем расходов на обслуживание государственного долга Нижегородской области на 2022 год
(закон Нижегородской области 23.12.2021 №151-З (в ред. от 30.09.2022 №137-З),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</si>
</sst>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90603290.059550002</c:v>
                </c:pt>
                <c:pt idx="1">
                  <c:v>41500000</c:v>
                </c:pt>
                <c:pt idx="2">
                  <c:v>0</c:v>
                </c:pt>
                <c:pt idx="3">
                  <c:v>129957.743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[2]Приложение№1!$GS$2:$HD$2</c:f>
              <c:strCache>
                <c:ptCount val="12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01.01.23г.
(прогноз)</c:v>
                </c:pt>
              </c:strCache>
            </c:strRef>
          </c:cat>
          <c:val>
            <c:numRef>
              <c:f>[2]Приложение№1!$GS$3:$HD$3</c:f>
              <c:numCache>
                <c:formatCode>#,##0.00</c:formatCode>
                <c:ptCount val="12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71000838.409549996</c:v>
                </c:pt>
                <c:pt idx="9">
                  <c:v>72274148.939549997</c:v>
                </c:pt>
                <c:pt idx="10">
                  <c:v>90603290.059550002</c:v>
                </c:pt>
                <c:pt idx="11">
                  <c:v>89741231.299999997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[2]Приложение№1!$GS$2:$HD$2</c:f>
              <c:strCache>
                <c:ptCount val="12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01.01.23г.
(прогноз)</c:v>
                </c:pt>
              </c:strCache>
            </c:strRef>
          </c:cat>
          <c:val>
            <c:numRef>
              <c:f>[2]Приложение№1!$GS$24:$HD$24</c:f>
              <c:numCache>
                <c:formatCode>#,##0.00</c:formatCode>
                <c:ptCount val="12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46400000</c:v>
                </c:pt>
                <c:pt idx="9">
                  <c:v>46400000</c:v>
                </c:pt>
                <c:pt idx="10">
                  <c:v>41500000</c:v>
                </c:pt>
                <c:pt idx="11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[2]Приложение№1!$GS$2:$HD$2</c:f>
              <c:strCache>
                <c:ptCount val="12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01.01.23г.
(прогноз)</c:v>
                </c:pt>
              </c:strCache>
            </c:strRef>
          </c:cat>
          <c:val>
            <c:numRef>
              <c:f>[2]Приложение№1!$GS$41:$HD$41</c:f>
              <c:numCache>
                <c:formatCode>#,##0.00</c:formatCode>
                <c:ptCount val="12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134576.19899999999</c:v>
                </c:pt>
                <c:pt idx="8">
                  <c:v>134576.19899999999</c:v>
                </c:pt>
                <c:pt idx="9">
                  <c:v>134576.19899999999</c:v>
                </c:pt>
                <c:pt idx="10">
                  <c:v>129957.74</c:v>
                </c:pt>
                <c:pt idx="11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[2]Приложение№1!$GS$2:$HD$2</c:f>
              <c:strCache>
                <c:ptCount val="12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01.01.23г.
(прогноз)</c:v>
                </c:pt>
              </c:strCache>
            </c:strRef>
          </c:cat>
          <c:val>
            <c:numRef>
              <c:f>[2]Приложение№1!$GS$40:$HD$40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3429758.8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61096320"/>
        <c:axId val="61097856"/>
        <c:axId val="0"/>
      </c:bar3DChart>
      <c:catAx>
        <c:axId val="6109632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61097856"/>
        <c:crosses val="autoZero"/>
        <c:auto val="1"/>
        <c:lblAlgn val="ctr"/>
        <c:lblOffset val="100"/>
        <c:noMultiLvlLbl val="0"/>
      </c:catAx>
      <c:valAx>
        <c:axId val="6109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096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9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134576199</v>
          </cell>
        </row>
      </sheetData>
      <sheetData sheetId="6">
        <row r="9">
          <cell r="E9">
            <v>72274148939.550003</v>
          </cell>
        </row>
      </sheetData>
      <sheetData sheetId="7">
        <row r="6">
          <cell r="A6" t="str">
            <v xml:space="preserve">Федеральные бюджетные кредиты 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01.10.22г.</v>
          </cell>
          <cell r="HC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72274148.939549997</v>
          </cell>
          <cell r="HC3">
            <v>89741231.299999997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46400000</v>
          </cell>
          <cell r="HC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3434377.3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134576.19899999999</v>
          </cell>
          <cell r="HC41">
            <v>265278.09999999998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129957743</v>
          </cell>
        </row>
      </sheetData>
      <sheetData sheetId="6">
        <row r="9">
          <cell r="E9">
            <v>90603290059.550003</v>
          </cell>
        </row>
        <row r="23">
          <cell r="E23">
            <v>41500000000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90603290.059550002</v>
          </cell>
        </row>
        <row r="7">
          <cell r="A7" t="str">
            <v>Государственные ценные бумаги</v>
          </cell>
          <cell r="C7">
            <v>41500000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129957.743</v>
          </cell>
        </row>
        <row r="10">
          <cell r="C10">
            <v>132233247.80255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01.10.22г.</v>
          </cell>
          <cell r="HC2" t="str">
            <v>01.11.22г.</v>
          </cell>
          <cell r="HD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72274148.939549997</v>
          </cell>
          <cell r="HC3">
            <v>90603290.059550002</v>
          </cell>
          <cell r="HD3">
            <v>89741231.299999997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46400000</v>
          </cell>
          <cell r="HC24">
            <v>41500000</v>
          </cell>
          <cell r="HD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3429758.8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134576.19899999999</v>
          </cell>
          <cell r="HC41">
            <v>129957.74</v>
          </cell>
          <cell r="HD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M9" sqref="M9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1"/>
    </row>
    <row r="2" spans="1:12" ht="69" customHeight="1" thickBot="1" x14ac:dyDescent="0.35">
      <c r="A2" s="54" t="s">
        <v>0</v>
      </c>
      <c r="B2" s="54"/>
      <c r="C2" s="54"/>
      <c r="D2" s="54"/>
      <c r="E2" s="54"/>
      <c r="F2" s="48"/>
      <c r="G2" s="48"/>
      <c r="H2" s="48"/>
      <c r="I2" s="48"/>
      <c r="J2" s="48"/>
      <c r="K2" s="1"/>
      <c r="L2" s="1"/>
    </row>
    <row r="3" spans="1:12" ht="70.5" customHeight="1" thickBot="1" x14ac:dyDescent="0.3">
      <c r="A3" s="55" t="s">
        <v>1</v>
      </c>
      <c r="B3" s="58" t="s">
        <v>21</v>
      </c>
      <c r="C3" s="59"/>
      <c r="D3" s="60"/>
      <c r="E3" s="61" t="s">
        <v>13</v>
      </c>
      <c r="F3" s="2"/>
    </row>
    <row r="4" spans="1:12" ht="12.75" customHeight="1" x14ac:dyDescent="0.2">
      <c r="A4" s="56"/>
      <c r="B4" s="64" t="s">
        <v>17</v>
      </c>
      <c r="C4" s="64" t="s">
        <v>18</v>
      </c>
      <c r="D4" s="66" t="s">
        <v>2</v>
      </c>
      <c r="E4" s="62"/>
      <c r="F4" s="68"/>
      <c r="G4" s="49"/>
    </row>
    <row r="5" spans="1:12" ht="91.5" customHeight="1" thickBot="1" x14ac:dyDescent="0.25">
      <c r="A5" s="57"/>
      <c r="B5" s="65"/>
      <c r="C5" s="65"/>
      <c r="D5" s="67"/>
      <c r="E5" s="63"/>
      <c r="F5" s="69"/>
      <c r="G5" s="49"/>
    </row>
    <row r="6" spans="1:12" s="8" customFormat="1" ht="90" customHeight="1" x14ac:dyDescent="0.35">
      <c r="A6" s="3" t="s">
        <v>3</v>
      </c>
      <c r="B6" s="4">
        <v>54900618.700000003</v>
      </c>
      <c r="C6" s="4">
        <f>'[2]Ставки и дюрация'!E9/1000</f>
        <v>90603290.059550002</v>
      </c>
      <c r="D6" s="5">
        <f>C6-B6</f>
        <v>35702671.359549999</v>
      </c>
      <c r="E6" s="91">
        <f>[2]Приложение№1!HD3</f>
        <v>89741231.299999997</v>
      </c>
      <c r="F6" s="6"/>
      <c r="G6" s="7"/>
    </row>
    <row r="7" spans="1:12" ht="90" customHeight="1" x14ac:dyDescent="0.35">
      <c r="A7" s="9" t="s">
        <v>4</v>
      </c>
      <c r="B7" s="10">
        <v>49600000</v>
      </c>
      <c r="C7" s="10">
        <f>'[2]Ставки и дюрация'!E23/1000</f>
        <v>41500000</v>
      </c>
      <c r="D7" s="5">
        <f>C7-B7</f>
        <v>-8100000</v>
      </c>
      <c r="E7" s="92">
        <f>[2]Приложение№1!HD24</f>
        <v>41500000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'[2]Ставки и дюрация'!E32</f>
        <v>0</v>
      </c>
      <c r="D8" s="5">
        <f>C8-B8</f>
        <v>0</v>
      </c>
      <c r="E8" s="92">
        <f>[2]Приложение№1!HD40</f>
        <v>3429758.8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141570.70000000001</v>
      </c>
      <c r="C9" s="15">
        <f>[2]Гарантии!D8/1000</f>
        <v>129957.743</v>
      </c>
      <c r="D9" s="16">
        <f>C9-B9</f>
        <v>-11612.957000000009</v>
      </c>
      <c r="E9" s="93">
        <f>[2]Приложение№1!HD41</f>
        <v>265278.09999999998</v>
      </c>
      <c r="F9" s="17"/>
      <c r="G9" s="12"/>
      <c r="H9" s="70"/>
      <c r="I9" s="70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104642189.40000001</v>
      </c>
      <c r="C10" s="21">
        <f>SUM(C6:C9)</f>
        <v>132233247.80255</v>
      </c>
      <c r="D10" s="22">
        <f>C10-B10</f>
        <v>27591058.402549997</v>
      </c>
      <c r="E10" s="23">
        <f>SUM(E6:E9)</f>
        <v>134936268.19999999</v>
      </c>
      <c r="F10" s="24"/>
      <c r="G10" s="12"/>
      <c r="H10" s="71"/>
      <c r="I10" s="71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0"/>
      <c r="I11" s="50"/>
      <c r="J11" s="25"/>
      <c r="K11" s="25"/>
      <c r="L11" s="25"/>
    </row>
    <row r="12" spans="1:12" s="26" customFormat="1" ht="187.5" customHeight="1" x14ac:dyDescent="0.2">
      <c r="A12" s="72" t="s">
        <v>22</v>
      </c>
      <c r="B12" s="72"/>
      <c r="C12" s="72"/>
      <c r="D12" s="72"/>
      <c r="E12" s="72"/>
      <c r="F12" s="72"/>
      <c r="G12" s="72"/>
      <c r="H12" s="72"/>
      <c r="I12" s="72"/>
      <c r="J12" s="72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0"/>
      <c r="I13" s="50"/>
      <c r="J13" s="25"/>
      <c r="K13" s="25"/>
      <c r="L13" s="25"/>
    </row>
    <row r="14" spans="1:12" s="31" customFormat="1" ht="0.75" hidden="1" customHeight="1" x14ac:dyDescent="0.3">
      <c r="A14" s="73"/>
      <c r="B14" s="74"/>
      <c r="C14" s="74"/>
      <c r="D14" s="74"/>
      <c r="E14" s="74"/>
      <c r="F14" s="74"/>
      <c r="G14" s="74"/>
      <c r="H14" s="74"/>
    </row>
    <row r="15" spans="1:12" s="31" customFormat="1" ht="37.5" customHeight="1" x14ac:dyDescent="0.2">
      <c r="A15" s="75" t="s">
        <v>8</v>
      </c>
      <c r="B15" s="75"/>
      <c r="C15" s="75"/>
      <c r="D15" s="75"/>
      <c r="E15" s="75"/>
      <c r="F15" s="75"/>
      <c r="G15" s="75"/>
      <c r="H15" s="75"/>
      <c r="I15" s="75"/>
    </row>
    <row r="16" spans="1:12" s="32" customFormat="1" ht="48.75" customHeight="1" x14ac:dyDescent="0.2">
      <c r="A16" s="51"/>
      <c r="B16" s="51"/>
      <c r="C16" s="51"/>
      <c r="D16" s="51"/>
      <c r="E16" s="51"/>
      <c r="F16" s="51"/>
      <c r="G16" s="47"/>
      <c r="H16" s="47"/>
    </row>
    <row r="17" spans="1:10" s="32" customFormat="1" ht="49.5" customHeight="1" x14ac:dyDescent="0.25">
      <c r="A17" s="76"/>
      <c r="B17" s="76"/>
      <c r="C17" s="76"/>
      <c r="D17" s="76"/>
      <c r="E17" s="76"/>
      <c r="F17" s="76"/>
      <c r="G17" s="33"/>
      <c r="H17" s="33"/>
    </row>
    <row r="18" spans="1:10" s="32" customFormat="1" ht="49.5" customHeight="1" x14ac:dyDescent="0.25">
      <c r="A18" s="76"/>
      <c r="B18" s="76"/>
      <c r="C18" s="76"/>
      <c r="D18" s="76"/>
      <c r="E18" s="76"/>
      <c r="F18" s="76"/>
      <c r="G18" s="33"/>
      <c r="H18" s="33"/>
    </row>
    <row r="19" spans="1:10" s="32" customFormat="1" ht="49.5" customHeight="1" x14ac:dyDescent="0.25">
      <c r="A19" s="76"/>
      <c r="B19" s="76"/>
      <c r="C19" s="76"/>
      <c r="D19" s="76"/>
      <c r="E19" s="76"/>
      <c r="F19" s="76"/>
      <c r="G19" s="34"/>
      <c r="H19" s="34"/>
    </row>
    <row r="20" spans="1:10" s="32" customFormat="1" ht="49.5" hidden="1" customHeight="1" x14ac:dyDescent="0.25">
      <c r="A20" s="76"/>
      <c r="B20" s="76"/>
      <c r="C20" s="76"/>
      <c r="D20" s="76"/>
      <c r="E20" s="76"/>
      <c r="F20" s="46"/>
      <c r="G20" s="33"/>
      <c r="H20" s="33"/>
    </row>
    <row r="21" spans="1:10" s="32" customFormat="1" ht="49.5" customHeight="1" x14ac:dyDescent="0.25">
      <c r="A21" s="76"/>
      <c r="B21" s="76"/>
      <c r="C21" s="76"/>
      <c r="D21" s="76"/>
      <c r="E21" s="76"/>
      <c r="F21" s="76"/>
      <c r="G21" s="34"/>
      <c r="H21" s="34"/>
      <c r="I21" s="35"/>
      <c r="J21" s="35"/>
    </row>
    <row r="22" spans="1:10" hidden="1" x14ac:dyDescent="0.2">
      <c r="A22" s="49"/>
      <c r="B22" s="49"/>
      <c r="C22" s="49"/>
      <c r="D22" s="49"/>
      <c r="E22" s="49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G5" sqref="G5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79" t="s">
        <v>19</v>
      </c>
      <c r="B2" s="80"/>
      <c r="C2" s="80"/>
      <c r="D2" s="80"/>
      <c r="E2" s="80"/>
      <c r="F2" s="80"/>
      <c r="G2" s="80"/>
      <c r="H2" s="80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1" t="s">
        <v>9</v>
      </c>
      <c r="B4" s="82"/>
      <c r="C4" s="82"/>
      <c r="D4" s="82"/>
      <c r="E4" s="82"/>
      <c r="F4" s="83"/>
      <c r="G4" s="41" t="s">
        <v>10</v>
      </c>
      <c r="H4" s="41" t="s">
        <v>11</v>
      </c>
    </row>
    <row r="5" spans="1:8" ht="80.25" customHeight="1" x14ac:dyDescent="0.2">
      <c r="A5" s="84" t="s">
        <v>14</v>
      </c>
      <c r="B5" s="85"/>
      <c r="C5" s="85"/>
      <c r="D5" s="85"/>
      <c r="E5" s="85"/>
      <c r="F5" s="85"/>
      <c r="G5" s="45">
        <f>188684791.7*75%</f>
        <v>141513593.77499998</v>
      </c>
      <c r="H5" s="43">
        <f>'[2]Интернет л.1'!$C$10</f>
        <v>132233247.80255</v>
      </c>
    </row>
    <row r="6" spans="1:8" ht="80.25" customHeight="1" x14ac:dyDescent="0.2">
      <c r="A6" s="86" t="s">
        <v>23</v>
      </c>
      <c r="B6" s="87"/>
      <c r="C6" s="87"/>
      <c r="D6" s="87"/>
      <c r="E6" s="87"/>
      <c r="F6" s="88"/>
      <c r="G6" s="42">
        <v>3893238.7</v>
      </c>
      <c r="H6" s="43">
        <v>3101940</v>
      </c>
    </row>
    <row r="7" spans="1:8" ht="80.25" customHeight="1" x14ac:dyDescent="0.2">
      <c r="A7" s="86" t="s">
        <v>15</v>
      </c>
      <c r="B7" s="87"/>
      <c r="C7" s="87"/>
      <c r="D7" s="87"/>
      <c r="E7" s="87"/>
      <c r="F7" s="88"/>
      <c r="G7" s="45">
        <v>51</v>
      </c>
      <c r="H7" s="94">
        <f>H5/188684791.7*100</f>
        <v>70.081561217077152</v>
      </c>
    </row>
    <row r="8" spans="1:8" ht="80.25" customHeight="1" thickBot="1" x14ac:dyDescent="0.25">
      <c r="A8" s="89" t="s">
        <v>12</v>
      </c>
      <c r="B8" s="90"/>
      <c r="C8" s="90"/>
      <c r="D8" s="90"/>
      <c r="E8" s="90"/>
      <c r="F8" s="90"/>
      <c r="G8" s="44">
        <v>45</v>
      </c>
      <c r="H8" s="95">
        <f>('[2]Интернет л.1'!C7+'[2]Интернет л.1'!C8)/188684791.7*100</f>
        <v>21.994353453765932</v>
      </c>
    </row>
    <row r="9" spans="1:8" ht="14.25" customHeight="1" x14ac:dyDescent="0.2">
      <c r="A9" s="77" t="s">
        <v>16</v>
      </c>
      <c r="B9" s="77"/>
      <c r="C9" s="77"/>
      <c r="D9" s="77"/>
      <c r="E9" s="77"/>
      <c r="F9" s="77"/>
      <c r="G9" s="77"/>
      <c r="H9" s="77"/>
    </row>
    <row r="10" spans="1:8" ht="27.75" customHeight="1" x14ac:dyDescent="0.2">
      <c r="A10" s="78"/>
      <c r="B10" s="78"/>
      <c r="C10" s="78"/>
      <c r="D10" s="78"/>
      <c r="E10" s="78"/>
      <c r="F10" s="78"/>
      <c r="G10" s="78"/>
      <c r="H10" s="78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2022-10-05T11:12:30Z</cp:lastPrinted>
  <dcterms:created xsi:type="dcterms:W3CDTF">2020-06-01T14:26:48Z</dcterms:created>
  <dcterms:modified xsi:type="dcterms:W3CDTF">2022-11-08T10:02:38Z</dcterms:modified>
</cp:coreProperties>
</file>