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 activeTab="1"/>
  </bookViews>
  <sheets>
    <sheet name="Интернет л.1 " sheetId="70" r:id="rId1"/>
    <sheet name="Интернет л.2 " sheetId="71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8" i="71" l="1"/>
  <c r="H5" i="71"/>
  <c r="H7" i="71" s="1"/>
  <c r="G5" i="71"/>
  <c r="D11" i="70"/>
  <c r="B10" i="70"/>
  <c r="E9" i="70"/>
  <c r="C9" i="70"/>
  <c r="D9" i="70" s="1"/>
  <c r="E8" i="70"/>
  <c r="D8" i="70"/>
  <c r="C8" i="70"/>
  <c r="E7" i="70"/>
  <c r="E10" i="70" s="1"/>
  <c r="C7" i="70"/>
  <c r="D7" i="70" s="1"/>
  <c r="E6" i="70"/>
  <c r="D6" i="70"/>
  <c r="C6" i="70"/>
  <c r="C10" i="70" l="1"/>
  <c r="D10" i="70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<sst xmlns="http://schemas.openxmlformats.org/spreadsheetml/2006/main" count="24" uniqueCount="24">
  <si>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</si>
  <si>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</si>
  <si>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</si>
  <si>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</si>
  <si>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</si>
  <si>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</si>
  <si>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</si>
  <si>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</si>
  <si>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</si>
  <si>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</si>
  <si>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</si>
  <si>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</si>
  <si>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</si>
  <si>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</si>
  <si>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</si>
  <si>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</si>
  <si>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</si>
  <si>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</si>
  <si>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30.09.2022 №137-З), тыс. рублей</t>
  </si>
  <si>
    <t>Информация по исполнению лимитов/ограничений по государственному долгу на 01.12.2022 г.</t>
  </si>
  <si>
    <t>ИНФОРМАЦИЯ ПО ГОСУДАРСТВЕННОМУ ДОЛГУ НИЖЕГОРОДСКОЙ ОБЛАСТИ НА 01.12.2022 г.</t>
  </si>
  <si>
    <t>Динамика по государственному долгу
 за период с 01.01.22 г. по 01.12.22 г.</t>
  </si>
  <si>
    <t>Госдолг
на 01.12.2022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</si>
  <si>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01.12.2022 г. по сравнению с 01.01.2022 г. произошло за счёт: 
- увеличения объема федеральных бюджетных кредитов за счет привлечения федеральных бюджетных кредитов на финансовое обеспечение реализации инфраструктурных проектов и федерального бюджетного кредита для погашения долговых долговых обязательств субъекта Российской Федерации;
- уменьшения объема по государственным ценным бумагам за счет погашения части основного долга по облигационному займу 2016,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</si>
</sst>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  <xf numFmtId="164" fontId="10" fillId="0" borderId="19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91228290.059550002</c:v>
                </c:pt>
                <c:pt idx="1">
                  <c:v>41500000</c:v>
                </c:pt>
                <c:pt idx="2">
                  <c:v>0</c:v>
                </c:pt>
                <c:pt idx="3">
                  <c:v>129957.743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[1]Приложение№1!$GS$2:$HE$2</c:f>
              <c:strCache>
                <c:ptCount val="13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
(прогноз)</c:v>
                </c:pt>
              </c:strCache>
            </c:strRef>
          </c:cat>
          <c:val>
            <c:numRef>
              <c:f>[1]Приложение№1!$GS$3:$HE$3</c:f>
              <c:numCache>
                <c:formatCode>General</c:formatCode>
                <c:ptCount val="13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71000838.409549996</c:v>
                </c:pt>
                <c:pt idx="9">
                  <c:v>72274148.939549997</c:v>
                </c:pt>
                <c:pt idx="10">
                  <c:v>90603290.059550002</c:v>
                </c:pt>
                <c:pt idx="11">
                  <c:v>91228290.059550002</c:v>
                </c:pt>
                <c:pt idx="12">
                  <c:v>91228290.059550002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[1]Приложение№1!$GS$2:$HE$2</c:f>
              <c:strCache>
                <c:ptCount val="13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
(прогноз)</c:v>
                </c:pt>
              </c:strCache>
            </c:strRef>
          </c:cat>
          <c:val>
            <c:numRef>
              <c:f>[1]Приложение№1!$GS$24:$HE$24</c:f>
              <c:numCache>
                <c:formatCode>General</c:formatCode>
                <c:ptCount val="13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46400000</c:v>
                </c:pt>
                <c:pt idx="9">
                  <c:v>46400000</c:v>
                </c:pt>
                <c:pt idx="10">
                  <c:v>41500000</c:v>
                </c:pt>
                <c:pt idx="11">
                  <c:v>41500000</c:v>
                </c:pt>
                <c:pt idx="12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[1]Приложение№1!$GS$2:$HE$2</c:f>
              <c:strCache>
                <c:ptCount val="13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
(прогноз)</c:v>
                </c:pt>
              </c:strCache>
            </c:strRef>
          </c:cat>
          <c:val>
            <c:numRef>
              <c:f>[1]Приложение№1!$GS$41:$HE$41</c:f>
              <c:numCache>
                <c:formatCode>General</c:formatCode>
                <c:ptCount val="13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134576.19899999999</c:v>
                </c:pt>
                <c:pt idx="8">
                  <c:v>134576.19899999999</c:v>
                </c:pt>
                <c:pt idx="9">
                  <c:v>134576.19899999999</c:v>
                </c:pt>
                <c:pt idx="10">
                  <c:v>129957.74</c:v>
                </c:pt>
                <c:pt idx="11">
                  <c:v>129957.74</c:v>
                </c:pt>
                <c:pt idx="12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[1]Приложение№1!$GS$2:$HE$2</c:f>
              <c:strCache>
                <c:ptCount val="13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01.12.22г.</c:v>
                </c:pt>
                <c:pt idx="12">
                  <c:v>01.01.23г.
(прогноз)</c:v>
                </c:pt>
              </c:strCache>
            </c:strRef>
          </c:cat>
          <c:val>
            <c:numRef>
              <c:f>[1]Приложение№1!$GS$40:$HE$40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1942700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3602816"/>
        <c:axId val="103608704"/>
        <c:axId val="0"/>
      </c:bar3DChart>
      <c:catAx>
        <c:axId val="10360281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3608704"/>
        <c:crosses val="autoZero"/>
        <c:auto val="1"/>
        <c:lblAlgn val="ctr"/>
        <c:lblOffset val="100"/>
        <c:noMultiLvlLbl val="0"/>
      </c:catAx>
      <c:valAx>
        <c:axId val="10360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3602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129957743</v>
          </cell>
        </row>
      </sheetData>
      <sheetData sheetId="6">
        <row r="9">
          <cell r="E9">
            <v>91228290059.550003</v>
          </cell>
        </row>
        <row r="23">
          <cell r="E23">
            <v>41500000000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41500000</v>
          </cell>
        </row>
        <row r="8">
          <cell r="C8">
            <v>0</v>
          </cell>
        </row>
        <row r="10">
          <cell r="C10">
            <v>132858247.80255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01.11.22г.</v>
          </cell>
          <cell r="HD2" t="str">
            <v>01.12.22г.</v>
          </cell>
          <cell r="HE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90603290.059550002</v>
          </cell>
          <cell r="HD3">
            <v>91228290.059550002</v>
          </cell>
          <cell r="HE3">
            <v>91228290.059550002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  <cell r="HD24">
            <v>41500000</v>
          </cell>
          <cell r="HE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1942700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129957.74</v>
          </cell>
          <cell r="HD41">
            <v>129957.74</v>
          </cell>
          <cell r="HE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7" t="s">
        <v>1</v>
      </c>
      <c r="B3" s="70" t="s">
        <v>21</v>
      </c>
      <c r="C3" s="71"/>
      <c r="D3" s="72"/>
      <c r="E3" s="73" t="s">
        <v>13</v>
      </c>
      <c r="F3" s="2"/>
    </row>
    <row r="4" spans="1:12" ht="12.75" customHeight="1" x14ac:dyDescent="0.2">
      <c r="A4" s="68"/>
      <c r="B4" s="76" t="s">
        <v>17</v>
      </c>
      <c r="C4" s="76" t="s">
        <v>22</v>
      </c>
      <c r="D4" s="78" t="s">
        <v>2</v>
      </c>
      <c r="E4" s="74"/>
      <c r="F4" s="80"/>
      <c r="G4" s="53"/>
    </row>
    <row r="5" spans="1:12" ht="91.5" customHeight="1" thickBot="1" x14ac:dyDescent="0.25">
      <c r="A5" s="69"/>
      <c r="B5" s="77"/>
      <c r="C5" s="77"/>
      <c r="D5" s="79"/>
      <c r="E5" s="75"/>
      <c r="F5" s="81"/>
      <c r="G5" s="53"/>
    </row>
    <row r="6" spans="1:12" s="8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91228290.059550002</v>
      </c>
      <c r="D6" s="5">
        <f>C6-B6</f>
        <v>36327671.359549999</v>
      </c>
      <c r="E6" s="46">
        <f>[1]Приложение№1!HE3</f>
        <v>91228290.059550002</v>
      </c>
      <c r="F6" s="6"/>
      <c r="G6" s="7"/>
    </row>
    <row r="7" spans="1:12" ht="90" customHeight="1" x14ac:dyDescent="0.35">
      <c r="A7" s="9" t="s">
        <v>4</v>
      </c>
      <c r="B7" s="10">
        <v>49600000</v>
      </c>
      <c r="C7" s="10">
        <f>'[1]Ставки и дюрация'!E23/1000</f>
        <v>41500000</v>
      </c>
      <c r="D7" s="5">
        <f>C7-B7</f>
        <v>-8100000</v>
      </c>
      <c r="E7" s="47">
        <f>[1]Приложение№1!HE24</f>
        <v>41500000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[1]Приложение№1!HE40</f>
        <v>1942700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141570.70000000001</v>
      </c>
      <c r="C9" s="15">
        <f>[1]Гарантии!D8/1000</f>
        <v>129957.743</v>
      </c>
      <c r="D9" s="16">
        <f>C9-B9</f>
        <v>-11612.957000000009</v>
      </c>
      <c r="E9" s="48">
        <f>[1]Приложение№1!HE41</f>
        <v>265278.09999999998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104642189.40000001</v>
      </c>
      <c r="C10" s="21">
        <f>SUM(C6:C9)</f>
        <v>132858247.80255</v>
      </c>
      <c r="D10" s="22">
        <f>C10-B10</f>
        <v>28216058.402549997</v>
      </c>
      <c r="E10" s="23">
        <f>SUM(E6:E9)</f>
        <v>134936268.15954998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4"/>
      <c r="I11" s="54"/>
      <c r="J11" s="25"/>
      <c r="K11" s="25"/>
      <c r="L11" s="25"/>
    </row>
    <row r="12" spans="1:12" s="26" customFormat="1" ht="187.5" customHeight="1" x14ac:dyDescent="0.2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4"/>
      <c r="I13" s="54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1"/>
      <c r="H16" s="51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5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3"/>
      <c r="B22" s="53"/>
      <c r="C22" s="53"/>
      <c r="D22" s="53"/>
      <c r="E22" s="53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H6" sqref="H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19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5">
        <f>192559887.8*75%</f>
        <v>144419915.85000002</v>
      </c>
      <c r="H5" s="43">
        <f>'[1]Интернет л.1'!$C$10</f>
        <v>132858247.80255</v>
      </c>
    </row>
    <row r="6" spans="1:8" ht="80.25" customHeight="1" x14ac:dyDescent="0.2">
      <c r="A6" s="91" t="s">
        <v>18</v>
      </c>
      <c r="B6" s="92"/>
      <c r="C6" s="92"/>
      <c r="D6" s="92"/>
      <c r="E6" s="92"/>
      <c r="F6" s="93"/>
      <c r="G6" s="42">
        <v>4090887.3</v>
      </c>
      <c r="H6" s="96">
        <v>3777085.1274000001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5">
        <v>51</v>
      </c>
      <c r="H7" s="49">
        <f>H5/192559887.8*100</f>
        <v>68.995806613961889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л.1'!C8)/192559887.8*100</f>
        <v>21.551736695600628</v>
      </c>
    </row>
    <row r="9" spans="1:8" ht="14.2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 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2022-10-05T11:12:30Z</cp:lastPrinted>
  <dcterms:created xsi:type="dcterms:W3CDTF">2020-06-01T14:26:48Z</dcterms:created>
  <dcterms:modified xsi:type="dcterms:W3CDTF">2022-12-02T12:03:27Z</dcterms:modified>
</cp:coreProperties>
</file>