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 activeTab="1"/>
  </bookViews>
  <sheets>
    <sheet name="Интернет л.1 " sheetId="76" r:id="rId1"/>
    <sheet name="Интернет л.2 " sheetId="77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8" i="77" l="1"/>
  <c r="H5" i="77"/>
  <c r="H7" i="77" s="1"/>
  <c r="G5" i="77"/>
  <c r="D11" i="76"/>
  <c r="B10" i="76"/>
  <c r="E9" i="76"/>
  <c r="D9" i="76"/>
  <c r="E8" i="76"/>
  <c r="D8" i="76"/>
  <c r="C8" i="76"/>
  <c r="E7" i="76"/>
  <c r="C7" i="76"/>
  <c r="D7" i="76" s="1"/>
  <c r="E6" i="76"/>
  <c r="E10" i="76" s="1"/>
  <c r="D6" i="76"/>
  <c r="C6" i="76"/>
  <c r="C10" i="76" s="1"/>
  <c r="D10" i="76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<sst xmlns="http://schemas.openxmlformats.org/spreadsheetml/2006/main" count="24" uniqueCount="24">
  <si>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</si>
  <si>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</si>
  <si>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</si>
  <si>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</si>
  <si>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</si>
  <si>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</si>
  <si>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</si>
  <si>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</si>
  <si>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</si>
  <si>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</si>
  <si>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</si>
  <si>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</si>
  <si>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</si>
  <si>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</si>
  <si>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</si>
  <si>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01.01.2023</t>
  </si>
  <si>
    <t>ИНФОРМАЦИЯ ПО ГОСУДАРСТВЕННОМУ ДОЛГУ НИЖЕГОРОДСКОЙ ОБЛАСТИ НА 01.02.2023 г.</t>
  </si>
  <si>
    <t>Динамика по государственному долгу
 за период с 01.01.23 г. по 01.02.23 г.</t>
  </si>
  <si>
    <t xml:space="preserve">Прогноз
по госдолгу
на 01.01.2024
</t>
  </si>
  <si>
    <t>Госдолг
на 01.02.2023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</si>
  <si>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01.01.2023 г. по сравнению с 01.02.2023 г. произошло за счёт: 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</si>
  <si>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01.02.2023 г.</t>
  </si>
  <si>
    <t>Объем государственного долга Нижегородской области в 2023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</si>
  <si>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2022 год
(закон Нижегородской области 20.12.2022 №197-З),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</si>
</sst>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91228290.059550002</c:v>
                </c:pt>
                <c:pt idx="1">
                  <c:v>41500000</c:v>
                </c:pt>
                <c:pt idx="2">
                  <c:v>0</c:v>
                </c:pt>
                <c:pt idx="3">
                  <c:v>217186.67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[1]Приложение№1!$GS$2:$HG$2</c:f>
              <c:strCache>
                <c:ptCount val="1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</c:v>
                </c:pt>
                <c:pt idx="13">
                  <c:v>01.02.2023</c:v>
                </c:pt>
                <c:pt idx="14">
                  <c:v>01.01.24г.
(прогноз)</c:v>
                </c:pt>
              </c:strCache>
            </c:strRef>
          </c:cat>
          <c:val>
            <c:numRef>
              <c:f>[1]Приложение№1!$GS$3:$HG$3</c:f>
              <c:numCache>
                <c:formatCode>#,##0.00</c:formatCode>
                <c:ptCount val="15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71000838.409549996</c:v>
                </c:pt>
                <c:pt idx="9">
                  <c:v>72274148.939549997</c:v>
                </c:pt>
                <c:pt idx="10">
                  <c:v>90603290.059550002</c:v>
                </c:pt>
                <c:pt idx="11">
                  <c:v>91228290.059550002</c:v>
                </c:pt>
                <c:pt idx="12">
                  <c:v>91228290.059550002</c:v>
                </c:pt>
                <c:pt idx="13">
                  <c:v>91228290.059550002</c:v>
                </c:pt>
                <c:pt idx="14">
                  <c:v>93636248.900000006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[1]Приложение№1!$GS$2:$HG$2</c:f>
              <c:strCache>
                <c:ptCount val="1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</c:v>
                </c:pt>
                <c:pt idx="13">
                  <c:v>01.02.2023</c:v>
                </c:pt>
                <c:pt idx="14">
                  <c:v>01.01.24г.
(прогноз)</c:v>
                </c:pt>
              </c:strCache>
            </c:strRef>
          </c:cat>
          <c:val>
            <c:numRef>
              <c:f>[1]Приложение№1!$GS$24:$HG$24</c:f>
              <c:numCache>
                <c:formatCode>#,##0.00</c:formatCode>
                <c:ptCount val="15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46400000</c:v>
                </c:pt>
                <c:pt idx="9">
                  <c:v>46400000</c:v>
                </c:pt>
                <c:pt idx="10">
                  <c:v>41500000</c:v>
                </c:pt>
                <c:pt idx="11">
                  <c:v>41500000</c:v>
                </c:pt>
                <c:pt idx="12">
                  <c:v>41500000</c:v>
                </c:pt>
                <c:pt idx="13">
                  <c:v>41500000</c:v>
                </c:pt>
                <c:pt idx="14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[1]Приложение№1!$GS$2:$HG$2</c:f>
              <c:strCache>
                <c:ptCount val="1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</c:v>
                </c:pt>
                <c:pt idx="13">
                  <c:v>01.02.2023</c:v>
                </c:pt>
                <c:pt idx="14">
                  <c:v>01.01.24г.
(прогноз)</c:v>
                </c:pt>
              </c:strCache>
            </c:strRef>
          </c:cat>
          <c:val>
            <c:numRef>
              <c:f>[1]Приложение№1!$GS$41:$HG$41</c:f>
              <c:numCache>
                <c:formatCode>#,##0.00</c:formatCode>
                <c:ptCount val="15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134576.19899999999</c:v>
                </c:pt>
                <c:pt idx="8">
                  <c:v>134576.19899999999</c:v>
                </c:pt>
                <c:pt idx="9">
                  <c:v>134576.19899999999</c:v>
                </c:pt>
                <c:pt idx="10">
                  <c:v>129957.74</c:v>
                </c:pt>
                <c:pt idx="11">
                  <c:v>129957.74</c:v>
                </c:pt>
                <c:pt idx="12">
                  <c:v>219957.74299999999</c:v>
                </c:pt>
                <c:pt idx="13">
                  <c:v>217186.67</c:v>
                </c:pt>
                <c:pt idx="14">
                  <c:v>2011427.8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[1]Приложение№1!$GS$2:$HG$2</c:f>
              <c:strCache>
                <c:ptCount val="1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</c:v>
                </c:pt>
                <c:pt idx="13">
                  <c:v>01.02.2023</c:v>
                </c:pt>
                <c:pt idx="14">
                  <c:v>01.01.24г.
(прогноз)</c:v>
                </c:pt>
              </c:strCache>
            </c:strRef>
          </c:cat>
          <c:val>
            <c:numRef>
              <c:f>[1]Приложение№1!$GS$40:$HG$40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13609366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6357888"/>
        <c:axId val="106359424"/>
        <c:axId val="0"/>
      </c:bar3DChart>
      <c:catAx>
        <c:axId val="10635788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6359424"/>
        <c:crosses val="autoZero"/>
        <c:auto val="1"/>
        <c:lblAlgn val="ctr"/>
        <c:lblOffset val="100"/>
        <c:noMultiLvlLbl val="0"/>
      </c:catAx>
      <c:valAx>
        <c:axId val="10635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357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91228290059.550003</v>
          </cell>
        </row>
        <row r="23">
          <cell r="E23">
            <v>41500000000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91228290.059550002</v>
          </cell>
        </row>
        <row r="7">
          <cell r="A7" t="str">
            <v>Государственные ценные бумаги</v>
          </cell>
          <cell r="C7">
            <v>41500000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217186.67</v>
          </cell>
        </row>
        <row r="10">
          <cell r="C10">
            <v>132945476.72955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01.10.22г.</v>
          </cell>
          <cell r="HC2" t="str">
            <v>01.11.22г.</v>
          </cell>
          <cell r="HD2" t="str">
            <v>01.12.22г.</v>
          </cell>
          <cell r="HE2" t="str">
            <v>01.01.23г.</v>
          </cell>
          <cell r="HF2">
            <v>44958</v>
          </cell>
          <cell r="HG2" t="str">
            <v>01.01.24г.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72274148.939549997</v>
          </cell>
          <cell r="HC3">
            <v>90603290.059550002</v>
          </cell>
          <cell r="HD3">
            <v>91228290.059550002</v>
          </cell>
          <cell r="HE3">
            <v>91228290.059550002</v>
          </cell>
          <cell r="HF3">
            <v>91228290.059550002</v>
          </cell>
          <cell r="HG3">
            <v>93636248.900000006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46400000</v>
          </cell>
          <cell r="HC24">
            <v>41500000</v>
          </cell>
          <cell r="HD24">
            <v>41500000</v>
          </cell>
          <cell r="HE24">
            <v>41500000</v>
          </cell>
          <cell r="HF24">
            <v>41500000</v>
          </cell>
          <cell r="HG24">
            <v>34000000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13609366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134576.19899999999</v>
          </cell>
          <cell r="HC41">
            <v>129957.74</v>
          </cell>
          <cell r="HD41">
            <v>129957.74</v>
          </cell>
          <cell r="HE41">
            <v>219957.74299999999</v>
          </cell>
          <cell r="HF41">
            <v>217186.67</v>
          </cell>
          <cell r="HG41">
            <v>2011427.8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view="pageBreakPreview" zoomScale="50" zoomScaleNormal="75" zoomScaleSheetLayoutView="50" workbookViewId="0">
      <selection activeCell="R12" sqref="R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0" t="s">
        <v>1</v>
      </c>
      <c r="B3" s="63" t="s">
        <v>17</v>
      </c>
      <c r="C3" s="64"/>
      <c r="D3" s="65"/>
      <c r="E3" s="66" t="s">
        <v>18</v>
      </c>
      <c r="F3" s="2"/>
    </row>
    <row r="4" spans="1:12" ht="12.75" customHeight="1" x14ac:dyDescent="0.2">
      <c r="A4" s="61"/>
      <c r="B4" s="69" t="s">
        <v>15</v>
      </c>
      <c r="C4" s="69" t="s">
        <v>19</v>
      </c>
      <c r="D4" s="71" t="s">
        <v>2</v>
      </c>
      <c r="E4" s="67"/>
      <c r="F4" s="73"/>
      <c r="G4" s="52"/>
    </row>
    <row r="5" spans="1:12" ht="91.5" customHeight="1" thickBot="1" x14ac:dyDescent="0.25">
      <c r="A5" s="62"/>
      <c r="B5" s="70"/>
      <c r="C5" s="70"/>
      <c r="D5" s="72"/>
      <c r="E5" s="68"/>
      <c r="F5" s="74"/>
      <c r="G5" s="52"/>
    </row>
    <row r="6" spans="1:12" s="8" customFormat="1" ht="90" customHeight="1" x14ac:dyDescent="0.35">
      <c r="A6" s="3" t="s">
        <v>3</v>
      </c>
      <c r="B6" s="4">
        <v>91228290.099999994</v>
      </c>
      <c r="C6" s="4">
        <f>'[1]Ставки и дюрация'!E9/1000</f>
        <v>91228290.059550002</v>
      </c>
      <c r="D6" s="5">
        <f>C6-B6</f>
        <v>-4.0449991822242737E-2</v>
      </c>
      <c r="E6" s="46">
        <f>[1]Приложение№1!HG3</f>
        <v>93636248.900000006</v>
      </c>
      <c r="F6" s="6"/>
      <c r="G6" s="7"/>
    </row>
    <row r="7" spans="1:12" ht="90" customHeight="1" x14ac:dyDescent="0.35">
      <c r="A7" s="9" t="s">
        <v>4</v>
      </c>
      <c r="B7" s="10">
        <v>41500000</v>
      </c>
      <c r="C7" s="10">
        <f>'[1]Ставки и дюрация'!E23/1000</f>
        <v>41500000</v>
      </c>
      <c r="D7" s="5">
        <f>C7-B7</f>
        <v>0</v>
      </c>
      <c r="E7" s="47">
        <f>[1]Приложение№1!HG24</f>
        <v>34000000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7">
        <f>[1]Приложение№1!HG40</f>
        <v>13609366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219957.74299999999</v>
      </c>
      <c r="C9" s="15">
        <v>217186.67</v>
      </c>
      <c r="D9" s="16">
        <f>C9-B9</f>
        <v>-2771.0729999999749</v>
      </c>
      <c r="E9" s="48">
        <f>[1]Приложение№1!HG41</f>
        <v>2011427.8</v>
      </c>
      <c r="F9" s="17"/>
      <c r="G9" s="12"/>
      <c r="H9" s="75"/>
      <c r="I9" s="75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132948247.84299999</v>
      </c>
      <c r="C10" s="21">
        <f>SUM(C6:C9)</f>
        <v>132945476.72955</v>
      </c>
      <c r="D10" s="22">
        <f>C10-B10</f>
        <v>-2771.1134499907494</v>
      </c>
      <c r="E10" s="23">
        <f>SUM(E6:E9)</f>
        <v>143257042.70000002</v>
      </c>
      <c r="F10" s="24"/>
      <c r="G10" s="12"/>
      <c r="H10" s="76"/>
      <c r="I10" s="76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3"/>
      <c r="I11" s="53"/>
      <c r="J11" s="25"/>
      <c r="K11" s="25"/>
      <c r="L11" s="25"/>
    </row>
    <row r="12" spans="1:12" s="26" customFormat="1" ht="187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3"/>
      <c r="I13" s="53"/>
      <c r="J13" s="25"/>
      <c r="K13" s="25"/>
      <c r="L13" s="25"/>
    </row>
    <row r="14" spans="1:12" s="31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1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2" customFormat="1" ht="48.75" customHeight="1" x14ac:dyDescent="0.2">
      <c r="A16" s="56"/>
      <c r="B16" s="56"/>
      <c r="C16" s="56"/>
      <c r="D16" s="56"/>
      <c r="E16" s="56"/>
      <c r="F16" s="56"/>
      <c r="G16" s="54"/>
      <c r="H16" s="54"/>
    </row>
    <row r="17" spans="1:10" s="32" customFormat="1" ht="49.5" customHeight="1" x14ac:dyDescent="0.25">
      <c r="A17" s="81"/>
      <c r="B17" s="81"/>
      <c r="C17" s="81"/>
      <c r="D17" s="81"/>
      <c r="E17" s="81"/>
      <c r="F17" s="81"/>
      <c r="G17" s="33"/>
      <c r="H17" s="33"/>
    </row>
    <row r="18" spans="1:10" s="32" customFormat="1" ht="49.5" customHeight="1" x14ac:dyDescent="0.25">
      <c r="A18" s="81"/>
      <c r="B18" s="81"/>
      <c r="C18" s="81"/>
      <c r="D18" s="81"/>
      <c r="E18" s="81"/>
      <c r="F18" s="81"/>
      <c r="G18" s="33"/>
      <c r="H18" s="33"/>
    </row>
    <row r="19" spans="1:10" s="32" customFormat="1" ht="49.5" customHeight="1" x14ac:dyDescent="0.25">
      <c r="A19" s="81"/>
      <c r="B19" s="81"/>
      <c r="C19" s="81"/>
      <c r="D19" s="81"/>
      <c r="E19" s="81"/>
      <c r="F19" s="81"/>
      <c r="G19" s="34"/>
      <c r="H19" s="34"/>
    </row>
    <row r="20" spans="1:10" s="32" customFormat="1" ht="49.5" hidden="1" customHeight="1" x14ac:dyDescent="0.25">
      <c r="A20" s="81"/>
      <c r="B20" s="81"/>
      <c r="C20" s="81"/>
      <c r="D20" s="81"/>
      <c r="E20" s="81"/>
      <c r="F20" s="51"/>
      <c r="G20" s="33"/>
      <c r="H20" s="33"/>
    </row>
    <row r="21" spans="1:10" s="32" customFormat="1" ht="49.5" customHeight="1" x14ac:dyDescent="0.25">
      <c r="A21" s="81"/>
      <c r="B21" s="81"/>
      <c r="C21" s="81"/>
      <c r="D21" s="81"/>
      <c r="E21" s="81"/>
      <c r="F21" s="81"/>
      <c r="G21" s="34"/>
      <c r="H21" s="34"/>
      <c r="I21" s="35"/>
      <c r="J21" s="35"/>
    </row>
    <row r="22" spans="1:10" hidden="1" x14ac:dyDescent="0.2">
      <c r="A22" s="52"/>
      <c r="B22" s="52"/>
      <c r="C22" s="52"/>
      <c r="D22" s="52"/>
      <c r="E22" s="52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tabSelected="1" view="pageBreakPreview" zoomScale="70" zoomScaleNormal="70" zoomScaleSheetLayoutView="70" workbookViewId="0">
      <selection activeCell="G22" sqref="G22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21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1" t="s">
        <v>10</v>
      </c>
      <c r="H4" s="41" t="s">
        <v>11</v>
      </c>
    </row>
    <row r="5" spans="1:8" ht="80.25" customHeight="1" x14ac:dyDescent="0.2">
      <c r="A5" s="89" t="s">
        <v>22</v>
      </c>
      <c r="B5" s="90"/>
      <c r="C5" s="90"/>
      <c r="D5" s="90"/>
      <c r="E5" s="90"/>
      <c r="F5" s="90"/>
      <c r="G5" s="45">
        <f>208616306.8*75%</f>
        <v>156462230.10000002</v>
      </c>
      <c r="H5" s="43">
        <f>'[1]Интернет л.1'!$C$10</f>
        <v>132945476.72955</v>
      </c>
    </row>
    <row r="6" spans="1:8" ht="80.25" customHeight="1" x14ac:dyDescent="0.2">
      <c r="A6" s="91" t="s">
        <v>23</v>
      </c>
      <c r="B6" s="92"/>
      <c r="C6" s="92"/>
      <c r="D6" s="92"/>
      <c r="E6" s="92"/>
      <c r="F6" s="93"/>
      <c r="G6" s="42">
        <v>3873775.8</v>
      </c>
      <c r="H6" s="43">
        <v>63900</v>
      </c>
    </row>
    <row r="7" spans="1:8" ht="80.25" customHeight="1" x14ac:dyDescent="0.2">
      <c r="A7" s="91" t="s">
        <v>13</v>
      </c>
      <c r="B7" s="92"/>
      <c r="C7" s="92"/>
      <c r="D7" s="92"/>
      <c r="E7" s="92"/>
      <c r="F7" s="93"/>
      <c r="G7" s="45">
        <v>48</v>
      </c>
      <c r="H7" s="49">
        <f>H5/208616306.8*100</f>
        <v>63.727269823161301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4">
        <v>45</v>
      </c>
      <c r="H8" s="50">
        <f>('[1]Интернет л.1'!C7+'[1]Интернет л.1'!C8)/208616306.8*100</f>
        <v>19.892979909660639</v>
      </c>
    </row>
    <row r="9" spans="1:8" ht="14.25" customHeight="1" x14ac:dyDescent="0.2">
      <c r="A9" s="82" t="s">
        <v>14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 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2022-10-05T11:12:30Z</cp:lastPrinted>
  <dcterms:created xsi:type="dcterms:W3CDTF">2020-06-01T14:26:48Z</dcterms:created>
  <dcterms:modified xsi:type="dcterms:W3CDTF">2023-02-10T10:24:49Z</dcterms:modified>
</cp:coreProperties>
</file>