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/>
  </bookViews>
  <sheets>
    <sheet name="Интернет лист 1" sheetId="9" r:id="rId1"/>
    <sheet name="Интернет лист 2" sheetId="10" r:id="rId2"/>
  </sheets>
  <externalReferences>
    <externalReference r:id="rId3"/>
    <externalReference r:id="rId4"/>
  </externalReferences>
  <definedNames>
    <definedName name="Z_EA697C8D_7874_4C19_AF3E_6CA92D776CEC_.wvu.Cols" localSheetId="0" hidden="1">'Интернет лист 1'!$B:$B</definedName>
    <definedName name="Z_EA697C8D_7874_4C19_AF3E_6CA92D776CEC_.wvu.Rows" localSheetId="0" hidden="1">'Интернет лист 1'!#REF!</definedName>
    <definedName name="_xlnm.Print_Area" localSheetId="0">'Интернет лист 1'!$A$1:$J$55</definedName>
  </definedNames>
  <calcPr calcId="145621"/>
</workbook>
</file>

<file path=xl/calcChain.xml><?xml version="1.0" encoding="utf-8"?>
<calcChain xmlns="http://schemas.openxmlformats.org/spreadsheetml/2006/main">
  <c r="B7" i="9" l="1"/>
  <c r="G7" i="10"/>
  <c r="H6" i="10"/>
  <c r="H5" i="10"/>
  <c r="H7" i="10" s="1"/>
  <c r="G5" i="10"/>
  <c r="D11" i="9"/>
  <c r="E10" i="9"/>
  <c r="D9" i="9"/>
  <c r="B9" i="9"/>
  <c r="D8" i="9"/>
  <c r="B8" i="9"/>
  <c r="C7" i="9"/>
  <c r="C6" i="9"/>
  <c r="B6" i="9"/>
  <c r="B10" i="9" s="1"/>
  <c r="D7" i="9" l="1"/>
  <c r="H8" i="10"/>
  <c r="D6" i="9"/>
  <c r="C10" i="9"/>
  <c r="D10" i="9" s="1"/>
</calcChain>
</file>

<file path=xl/sharedStrings.xml><?xml version="1.0" encoding="utf-8"?>
<sst xmlns="http://schemas.openxmlformats.org/spreadsheetml/2006/main" count="24" uniqueCount="24">
  <si>
    <t>Вид заимствования</t>
  </si>
  <si>
    <t xml:space="preserve">Динамика и структура государственного долга </t>
  </si>
  <si>
    <t>тыс. рублей</t>
  </si>
  <si>
    <t>Госдолг
на 01.01.2018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</si>
  <si>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</si>
  <si>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</si>
  <si>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</si>
  <si>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</si>
  <si>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</si>
  <si>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</si>
  <si>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</si>
  <si>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</si>
  <si>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 xml:space="preserve">
Исполнение
</t>
  </si>
  <si>
    <t xml:space="preserve">Лимиты/
ограничения </t>
  </si>
  <si>
    <t>Требование нормативного акта</t>
  </si>
  <si>
    <t>Прогноз
по госдолгу
на 01.01.2019</t>
  </si>
  <si>
    <t>ИНФОРМАЦИЯ ПО ГОСУДАРСТВЕННОМУ ДОЛГУ НИЖЕГОРОДСКОЙ ОБЛАСТИ НА 01.12.2018 г.</t>
  </si>
  <si>
    <t>Динамика по государственному долгу
 за период с 01.01.18г. по 01.12.18г.</t>
  </si>
  <si>
    <t>Госдолг
на 01.12.2018</t>
  </si>
  <si>
    <t>Информация по исполнению лимитов/ограничений по государственному долгу на 01.12.2018 г.</t>
  </si>
  <si>
    <t>Ограничения и лимиты, установленные норамативными правовыми актами, по состоянию на 01.12.2018 г. не превышены.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</si>
  <si>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01.12.2018 г. по сравнению с 01.01.2018 г. произошло за счёт: 
-  уменьшения объёма обязательств по бюджетным кредитам за счёт погашения федерального бюджетного кредита (на покрытие дефицита бюджета) в связи с наступлением срока платежей;
-  увеличения объёма обязательств по ценным бумагам за счёт размещения облигационного займа;
-  уменьшения объёма основного долга  по   кредитам коммерческих банков за счёт погашения части кредитов коммерческих банков;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</si>
  <si>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Предельный объем государственного долга Нижегородской области на 2018 год  (закон Нижегородской области от 22.12.2017 N 173-З "Об областном бюджете на 2018 год и на плановый период 2019 и 2020 годов"в ред. от 30.11.2018 №124-З), тыс. рублей</t>
  </si>
  <si>
    <t>Предельный объем расходов на обслуживание государственного долга Нижегородской области на 2018 год
(закон Нижегородской области от 22.12.2017 N 173-З "Об областном бюджете на 2018 год и на плановый период 2019 и 2020 годов" в ред. от 30.11.2018 №124-З),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</si>
</sst>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vertical="center"/>
    </xf>
    <xf numFmtId="4" fontId="3" fillId="0" borderId="0" xfId="1" applyNumberFormat="1" applyFont="1" applyBorder="1" applyAlignment="1">
      <alignment horizontal="right" vertical="center"/>
    </xf>
    <xf numFmtId="4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" fontId="3" fillId="0" borderId="10" xfId="0" applyNumberFormat="1" applyFont="1" applyBorder="1" applyAlignment="1">
      <alignment horizontal="right" wrapText="1"/>
    </xf>
    <xf numFmtId="4" fontId="3" fillId="0" borderId="13" xfId="1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6" fillId="3" borderId="3" xfId="1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wrapText="1"/>
    </xf>
    <xf numFmtId="4" fontId="6" fillId="4" borderId="0" xfId="1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0" fontId="0" fillId="4" borderId="0" xfId="0" applyFill="1" applyBorder="1"/>
    <xf numFmtId="4" fontId="15" fillId="4" borderId="0" xfId="0" applyNumberFormat="1" applyFont="1" applyFill="1" applyBorder="1"/>
    <xf numFmtId="164" fontId="15" fillId="4" borderId="0" xfId="0" applyNumberFormat="1" applyFont="1" applyFill="1" applyBorder="1"/>
    <xf numFmtId="4" fontId="0" fillId="4" borderId="0" xfId="0" applyNumberFormat="1" applyFill="1" applyBorder="1"/>
    <xf numFmtId="164" fontId="5" fillId="0" borderId="17" xfId="0" applyNumberFormat="1" applyFont="1" applyBorder="1"/>
    <xf numFmtId="164" fontId="5" fillId="0" borderId="18" xfId="0" applyNumberFormat="1" applyFont="1" applyFill="1" applyBorder="1"/>
    <xf numFmtId="164" fontId="5" fillId="0" borderId="12" xfId="0" applyNumberFormat="1" applyFont="1" applyBorder="1"/>
    <xf numFmtId="164" fontId="5" fillId="0" borderId="11" xfId="0" applyNumberFormat="1" applyFont="1" applyFill="1" applyBorder="1"/>
    <xf numFmtId="0" fontId="14" fillId="2" borderId="25" xfId="0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4" fillId="4" borderId="0" xfId="0" applyFont="1" applyFill="1" applyBorder="1" applyAlignment="1">
      <alignment horizontal="left" vertical="center" wrapText="1"/>
    </xf>
    <xf numFmtId="165" fontId="11" fillId="0" borderId="9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165" fontId="11" fillId="0" borderId="15" xfId="0" applyNumberFormat="1" applyFont="1" applyBorder="1" applyAlignment="1">
      <alignment horizontal="right" vertical="center" wrapText="1"/>
    </xf>
    <xf numFmtId="165" fontId="11" fillId="0" borderId="11" xfId="1" applyNumberFormat="1" applyFont="1" applyBorder="1" applyAlignment="1">
      <alignment horizontal="right" vertical="center" wrapText="1"/>
    </xf>
    <xf numFmtId="165" fontId="11" fillId="0" borderId="14" xfId="1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6" borderId="27" xfId="0" applyFont="1" applyFill="1" applyBorder="1" applyAlignment="1">
      <alignment horizontal="left" vertical="center"/>
    </xf>
    <xf numFmtId="165" fontId="10" fillId="6" borderId="35" xfId="1" applyNumberFormat="1" applyFont="1" applyFill="1" applyBorder="1" applyAlignment="1">
      <alignment horizontal="right" vertical="center" wrapText="1"/>
    </xf>
    <xf numFmtId="165" fontId="10" fillId="6" borderId="35" xfId="0" applyNumberFormat="1" applyFont="1" applyFill="1" applyBorder="1" applyAlignment="1">
      <alignment horizontal="right" vertical="center" wrapText="1"/>
    </xf>
    <xf numFmtId="165" fontId="10" fillId="6" borderId="28" xfId="1" applyNumberFormat="1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2" borderId="29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4" borderId="19" xfId="0" applyFont="1" applyFill="1" applyBorder="1" applyAlignment="1">
      <alignment horizontal="justify" vertical="center" wrapText="1"/>
    </xf>
    <xf numFmtId="0" fontId="3" fillId="4" borderId="18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лист 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лист 1'!$C$6:$C$9</c:f>
              <c:numCache>
                <c:formatCode>#,##0.0_р_.</c:formatCode>
                <c:ptCount val="4"/>
                <c:pt idx="0">
                  <c:v>19957026.21305</c:v>
                </c:pt>
                <c:pt idx="1">
                  <c:v>42700000</c:v>
                </c:pt>
                <c:pt idx="2">
                  <c:v>9957709.3000000007</c:v>
                </c:pt>
                <c:pt idx="3">
                  <c:v>209872.86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9121198938530461E-2"/>
          <c:y val="1.0792775765666299E-2"/>
          <c:w val="0.8164472092922086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[1]Приложение№1!$EW$2:$FI$2</c:f>
              <c:strCache>
                <c:ptCount val="13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43374</c:v>
                </c:pt>
                <c:pt idx="10">
                  <c:v>01.11.18г.</c:v>
                </c:pt>
                <c:pt idx="11">
                  <c:v>01.12.18г.</c:v>
                </c:pt>
                <c:pt idx="12">
                  <c:v>01.01.2019 
(прогноз)</c:v>
                </c:pt>
              </c:strCache>
            </c:strRef>
          </c:cat>
          <c:val>
            <c:numRef>
              <c:f>[1]Приложение№1!$EW$3:$FI$3</c:f>
              <c:numCache>
                <c:formatCode>General</c:formatCode>
                <c:ptCount val="13"/>
                <c:pt idx="0">
                  <c:v>20959084.96305</c:v>
                </c:pt>
                <c:pt idx="1">
                  <c:v>20959084.96305</c:v>
                </c:pt>
                <c:pt idx="2">
                  <c:v>31846902.96305</c:v>
                </c:pt>
                <c:pt idx="3">
                  <c:v>31846902.96305</c:v>
                </c:pt>
                <c:pt idx="4">
                  <c:v>31846902.96305</c:v>
                </c:pt>
                <c:pt idx="5">
                  <c:v>31945227.96305</c:v>
                </c:pt>
                <c:pt idx="6">
                  <c:v>31945227.96305</c:v>
                </c:pt>
                <c:pt idx="7">
                  <c:v>31945227.96305</c:v>
                </c:pt>
                <c:pt idx="8">
                  <c:v>20959084.96305</c:v>
                </c:pt>
                <c:pt idx="9">
                  <c:v>28702553.563050002</c:v>
                </c:pt>
                <c:pt idx="10">
                  <c:v>28702553.563050002</c:v>
                </c:pt>
                <c:pt idx="11">
                  <c:v>19957026.21305</c:v>
                </c:pt>
                <c:pt idx="12">
                  <c:v>19957026.199999999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[1]Приложение№1!$EW$2:$FI$2</c:f>
              <c:strCache>
                <c:ptCount val="13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43374</c:v>
                </c:pt>
                <c:pt idx="10">
                  <c:v>01.11.18г.</c:v>
                </c:pt>
                <c:pt idx="11">
                  <c:v>01.12.18г.</c:v>
                </c:pt>
                <c:pt idx="12">
                  <c:v>01.01.2019 
(прогноз)</c:v>
                </c:pt>
              </c:strCache>
            </c:strRef>
          </c:cat>
          <c:val>
            <c:numRef>
              <c:f>[1]Приложение№1!$EW$24:$FI$24</c:f>
              <c:numCache>
                <c:formatCode>General</c:formatCode>
                <c:ptCount val="13"/>
                <c:pt idx="0">
                  <c:v>38300000</c:v>
                </c:pt>
                <c:pt idx="1">
                  <c:v>38300000</c:v>
                </c:pt>
                <c:pt idx="2">
                  <c:v>38300000</c:v>
                </c:pt>
                <c:pt idx="3">
                  <c:v>38300000</c:v>
                </c:pt>
                <c:pt idx="4">
                  <c:v>38300000</c:v>
                </c:pt>
                <c:pt idx="5">
                  <c:v>38300000</c:v>
                </c:pt>
                <c:pt idx="6">
                  <c:v>38300000</c:v>
                </c:pt>
                <c:pt idx="7">
                  <c:v>38300000</c:v>
                </c:pt>
                <c:pt idx="8">
                  <c:v>36300000</c:v>
                </c:pt>
                <c:pt idx="9">
                  <c:v>36300000</c:v>
                </c:pt>
                <c:pt idx="10">
                  <c:v>36300000</c:v>
                </c:pt>
                <c:pt idx="11">
                  <c:v>42700000</c:v>
                </c:pt>
                <c:pt idx="12">
                  <c:v>42700000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[1]Приложение№1!$A$39</c:f>
              <c:strCache>
                <c:ptCount val="1"/>
                <c:pt idx="0">
                  <c:v>Государственные гарантий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[1]Приложение№1!$EW$2:$FI$2</c:f>
              <c:strCache>
                <c:ptCount val="13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43374</c:v>
                </c:pt>
                <c:pt idx="10">
                  <c:v>01.11.18г.</c:v>
                </c:pt>
                <c:pt idx="11">
                  <c:v>01.12.18г.</c:v>
                </c:pt>
                <c:pt idx="12">
                  <c:v>01.01.2019 
(прогноз)</c:v>
                </c:pt>
              </c:strCache>
            </c:strRef>
          </c:cat>
          <c:val>
            <c:numRef>
              <c:f>[1]Приложение№1!$EW$39:$FI$39</c:f>
              <c:numCache>
                <c:formatCode>General</c:formatCode>
                <c:ptCount val="13"/>
                <c:pt idx="0">
                  <c:v>267412.82</c:v>
                </c:pt>
                <c:pt idx="1">
                  <c:v>262100.52</c:v>
                </c:pt>
                <c:pt idx="2">
                  <c:v>262100.52</c:v>
                </c:pt>
                <c:pt idx="3">
                  <c:v>262100.52</c:v>
                </c:pt>
                <c:pt idx="4">
                  <c:v>253223.16</c:v>
                </c:pt>
                <c:pt idx="5">
                  <c:v>253223.16</c:v>
                </c:pt>
                <c:pt idx="6">
                  <c:v>253223.16</c:v>
                </c:pt>
                <c:pt idx="7">
                  <c:v>232477.01</c:v>
                </c:pt>
                <c:pt idx="8">
                  <c:v>232477.01</c:v>
                </c:pt>
                <c:pt idx="9">
                  <c:v>232477.01</c:v>
                </c:pt>
                <c:pt idx="10">
                  <c:v>209872.86</c:v>
                </c:pt>
                <c:pt idx="11">
                  <c:v>209872.86</c:v>
                </c:pt>
                <c:pt idx="12">
                  <c:v>209872.8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[1]Приложение№1!$A$38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[1]Приложение№1!$EW$2:$FI$2</c:f>
              <c:strCache>
                <c:ptCount val="13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43374</c:v>
                </c:pt>
                <c:pt idx="10">
                  <c:v>01.11.18г.</c:v>
                </c:pt>
                <c:pt idx="11">
                  <c:v>01.12.18г.</c:v>
                </c:pt>
                <c:pt idx="12">
                  <c:v>01.01.2019 
(прогноз)</c:v>
                </c:pt>
              </c:strCache>
            </c:strRef>
          </c:cat>
          <c:val>
            <c:numRef>
              <c:f>[1]Приложение№1!$EW$38:$FI$38</c:f>
              <c:numCache>
                <c:formatCode>General</c:formatCode>
                <c:ptCount val="13"/>
                <c:pt idx="0">
                  <c:v>16500000</c:v>
                </c:pt>
                <c:pt idx="1">
                  <c:v>16500000</c:v>
                </c:pt>
                <c:pt idx="2">
                  <c:v>5112182</c:v>
                </c:pt>
                <c:pt idx="3">
                  <c:v>3112182</c:v>
                </c:pt>
                <c:pt idx="4">
                  <c:v>0</c:v>
                </c:pt>
                <c:pt idx="5">
                  <c:v>3000000</c:v>
                </c:pt>
                <c:pt idx="6">
                  <c:v>0</c:v>
                </c:pt>
                <c:pt idx="7">
                  <c:v>0</c:v>
                </c:pt>
                <c:pt idx="8">
                  <c:v>7612182</c:v>
                </c:pt>
                <c:pt idx="9">
                  <c:v>7612182</c:v>
                </c:pt>
                <c:pt idx="10">
                  <c:v>7612182</c:v>
                </c:pt>
                <c:pt idx="11">
                  <c:v>9957709.3499999996</c:v>
                </c:pt>
                <c:pt idx="12">
                  <c:v>12690101.4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5455872"/>
        <c:axId val="93782400"/>
        <c:axId val="0"/>
      </c:bar3DChart>
      <c:catAx>
        <c:axId val="95455872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782400"/>
        <c:crosses val="autoZero"/>
        <c:auto val="1"/>
        <c:lblAlgn val="ctr"/>
        <c:lblOffset val="100"/>
        <c:noMultiLvlLbl val="0"/>
      </c:catAx>
      <c:valAx>
        <c:axId val="9378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54558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47626</xdr:rowOff>
    </xdr:from>
    <xdr:to>
      <xdr:col>8</xdr:col>
      <xdr:colOff>3667125</xdr:colOff>
      <xdr:row>11</xdr:row>
      <xdr:rowOff>285750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15</xdr:row>
      <xdr:rowOff>301625</xdr:rowOff>
    </xdr:from>
    <xdr:to>
      <xdr:col>8</xdr:col>
      <xdr:colOff>2905125</xdr:colOff>
      <xdr:row>51</xdr:row>
      <xdr:rowOff>111124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12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4;&#1080;&#1090;&#1099;%2001.11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Динамика"/>
      <sheetName val="Приложение№1"/>
      <sheetName val="Интернет л.2 (2)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20959084963.049999</v>
          </cell>
          <cell r="E9">
            <v>19957026213.049999</v>
          </cell>
        </row>
        <row r="18">
          <cell r="B18">
            <v>38300000000</v>
          </cell>
          <cell r="E18">
            <v>42700000000</v>
          </cell>
        </row>
        <row r="25">
          <cell r="B25">
            <v>16500000000</v>
          </cell>
        </row>
        <row r="26">
          <cell r="B26">
            <v>267412820</v>
          </cell>
        </row>
      </sheetData>
      <sheetData sheetId="6">
        <row r="10">
          <cell r="C10">
            <v>72824608.423050001</v>
          </cell>
        </row>
      </sheetData>
      <sheetData sheetId="7"/>
      <sheetData sheetId="8"/>
      <sheetData sheetId="9">
        <row r="2">
          <cell r="EW2" t="str">
            <v>01.01.18г.</v>
          </cell>
          <cell r="EX2" t="str">
            <v>01.02.18г.</v>
          </cell>
          <cell r="EY2" t="str">
            <v>01.03.18г.</v>
          </cell>
          <cell r="EZ2" t="str">
            <v>01.04.18г.</v>
          </cell>
          <cell r="FA2" t="str">
            <v>01.05.18г.</v>
          </cell>
          <cell r="FB2" t="str">
            <v>01.06.18г.</v>
          </cell>
          <cell r="FC2" t="str">
            <v>01.07.18г.</v>
          </cell>
          <cell r="FD2" t="str">
            <v>01.08.18г.</v>
          </cell>
          <cell r="FE2" t="str">
            <v>01.09.18г.</v>
          </cell>
          <cell r="FF2">
            <v>43374</v>
          </cell>
          <cell r="FG2" t="str">
            <v>01.11.18г.</v>
          </cell>
          <cell r="FH2" t="str">
            <v>01.12.18г.</v>
          </cell>
          <cell r="FI2" t="str">
            <v>01.01.2019 
(прогноз)</v>
          </cell>
        </row>
        <row r="3">
          <cell r="A3" t="str">
            <v>Федеральные бюджетные кредиты</v>
          </cell>
          <cell r="EW3">
            <v>20959084.96305</v>
          </cell>
          <cell r="EX3">
            <v>20959084.96305</v>
          </cell>
          <cell r="EY3">
            <v>31846902.96305</v>
          </cell>
          <cell r="EZ3">
            <v>31846902.96305</v>
          </cell>
          <cell r="FA3">
            <v>31846902.96305</v>
          </cell>
          <cell r="FB3">
            <v>31945227.96305</v>
          </cell>
          <cell r="FC3">
            <v>31945227.96305</v>
          </cell>
          <cell r="FD3">
            <v>31945227.96305</v>
          </cell>
          <cell r="FE3">
            <v>20959084.96305</v>
          </cell>
          <cell r="FF3">
            <v>28702553.563050002</v>
          </cell>
          <cell r="FG3">
            <v>28702553.563050002</v>
          </cell>
          <cell r="FH3">
            <v>19957026.21305</v>
          </cell>
          <cell r="FI3">
            <v>19957026.199999999</v>
          </cell>
        </row>
        <row r="24">
          <cell r="A24" t="str">
            <v xml:space="preserve">Государственные ценные бумаги </v>
          </cell>
          <cell r="EW24">
            <v>38300000</v>
          </cell>
          <cell r="EX24">
            <v>38300000</v>
          </cell>
          <cell r="EY24">
            <v>38300000</v>
          </cell>
          <cell r="EZ24">
            <v>38300000</v>
          </cell>
          <cell r="FA24">
            <v>38300000</v>
          </cell>
          <cell r="FB24">
            <v>38300000</v>
          </cell>
          <cell r="FC24">
            <v>38300000</v>
          </cell>
          <cell r="FD24">
            <v>38300000</v>
          </cell>
          <cell r="FE24">
            <v>36300000</v>
          </cell>
          <cell r="FF24">
            <v>36300000</v>
          </cell>
          <cell r="FG24">
            <v>36300000</v>
          </cell>
          <cell r="FH24">
            <v>42700000</v>
          </cell>
          <cell r="FI24">
            <v>42700000</v>
          </cell>
        </row>
        <row r="38">
          <cell r="A38" t="str">
            <v>Кредиты коммерческих банков</v>
          </cell>
          <cell r="EW38">
            <v>16500000</v>
          </cell>
          <cell r="EX38">
            <v>16500000</v>
          </cell>
          <cell r="EY38">
            <v>5112182</v>
          </cell>
          <cell r="EZ38">
            <v>3112182</v>
          </cell>
          <cell r="FA38">
            <v>0</v>
          </cell>
          <cell r="FB38">
            <v>3000000</v>
          </cell>
          <cell r="FC38">
            <v>0</v>
          </cell>
          <cell r="FD38">
            <v>0</v>
          </cell>
          <cell r="FE38">
            <v>7612182</v>
          </cell>
          <cell r="FF38">
            <v>7612182</v>
          </cell>
          <cell r="FG38">
            <v>7612182</v>
          </cell>
          <cell r="FH38">
            <v>9957709.3499999996</v>
          </cell>
          <cell r="FI38">
            <v>12690101.4</v>
          </cell>
        </row>
        <row r="39">
          <cell r="A39" t="str">
            <v>Государственные гарантий</v>
          </cell>
          <cell r="EW39">
            <v>267412.82</v>
          </cell>
          <cell r="EX39">
            <v>262100.52</v>
          </cell>
          <cell r="EY39">
            <v>262100.52</v>
          </cell>
          <cell r="EZ39">
            <v>262100.52</v>
          </cell>
          <cell r="FA39">
            <v>253223.16</v>
          </cell>
          <cell r="FB39">
            <v>253223.16</v>
          </cell>
          <cell r="FC39">
            <v>253223.16</v>
          </cell>
          <cell r="FD39">
            <v>232477.01</v>
          </cell>
          <cell r="FE39">
            <v>232477.01</v>
          </cell>
          <cell r="FF39">
            <v>232477.01</v>
          </cell>
          <cell r="FG39">
            <v>209872.86</v>
          </cell>
          <cell r="FH39">
            <v>209872.86</v>
          </cell>
          <cell r="FI39">
            <v>209872.8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доходы_расходы_дефицит"/>
    </sheetNames>
    <sheetDataSet>
      <sheetData sheetId="0">
        <row r="13">
          <cell r="D13">
            <v>95533405.099999994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topLeftCell="A14" zoomScale="50" zoomScaleNormal="75" zoomScaleSheetLayoutView="50" workbookViewId="0">
      <selection activeCell="C8" sqref="C8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3.28515625" customWidth="1"/>
    <col min="6" max="6" width="15" hidden="1" customWidth="1"/>
    <col min="7" max="7" width="67.5703125" customWidth="1"/>
    <col min="8" max="8" width="56.140625" customWidth="1"/>
    <col min="9" max="9" width="55.285156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1"/>
      <c r="L1" s="1"/>
    </row>
    <row r="2" spans="1:12" ht="69" customHeight="1" x14ac:dyDescent="0.3">
      <c r="A2" s="55" t="s">
        <v>2</v>
      </c>
      <c r="B2" s="55"/>
      <c r="C2" s="55"/>
      <c r="D2" s="55"/>
      <c r="E2" s="55"/>
      <c r="F2" s="34"/>
      <c r="G2" s="34"/>
      <c r="H2" s="34"/>
      <c r="I2" s="34"/>
      <c r="J2" s="34"/>
      <c r="K2" s="1"/>
      <c r="L2" s="1"/>
    </row>
    <row r="3" spans="1:12" ht="70.5" customHeight="1" thickBot="1" x14ac:dyDescent="0.3">
      <c r="A3" s="56" t="s">
        <v>0</v>
      </c>
      <c r="B3" s="59" t="s">
        <v>17</v>
      </c>
      <c r="C3" s="60"/>
      <c r="D3" s="61"/>
      <c r="E3" s="62" t="s">
        <v>15</v>
      </c>
      <c r="F3" s="2"/>
    </row>
    <row r="4" spans="1:12" ht="12.75" customHeight="1" x14ac:dyDescent="0.2">
      <c r="A4" s="57"/>
      <c r="B4" s="65" t="s">
        <v>3</v>
      </c>
      <c r="C4" s="65" t="s">
        <v>18</v>
      </c>
      <c r="D4" s="67" t="s">
        <v>4</v>
      </c>
      <c r="E4" s="63"/>
      <c r="F4" s="69"/>
      <c r="G4" s="35"/>
    </row>
    <row r="5" spans="1:12" ht="61.5" customHeight="1" thickBot="1" x14ac:dyDescent="0.25">
      <c r="A5" s="58"/>
      <c r="B5" s="66"/>
      <c r="C5" s="66"/>
      <c r="D5" s="68"/>
      <c r="E5" s="64"/>
      <c r="F5" s="70"/>
      <c r="G5" s="35"/>
    </row>
    <row r="6" spans="1:12" s="4" customFormat="1" ht="90" customHeight="1" x14ac:dyDescent="0.25">
      <c r="A6" s="43" t="s">
        <v>5</v>
      </c>
      <c r="B6" s="38">
        <f>'[1]Ставки и дюрация'!B9/1000</f>
        <v>20959084.96305</v>
      </c>
      <c r="C6" s="38">
        <f>'[1]Ставки и дюрация'!E9/1000</f>
        <v>19957026.21305</v>
      </c>
      <c r="D6" s="39">
        <f>C6-B6</f>
        <v>-1002058.75</v>
      </c>
      <c r="E6" s="38">
        <v>19957026.199999999</v>
      </c>
      <c r="F6" s="15"/>
      <c r="G6" s="3"/>
    </row>
    <row r="7" spans="1:12" ht="90" customHeight="1" x14ac:dyDescent="0.2">
      <c r="A7" s="44" t="s">
        <v>6</v>
      </c>
      <c r="B7" s="41">
        <f>'[1]Ставки и дюрация'!B18/1000</f>
        <v>38300000</v>
      </c>
      <c r="C7" s="41">
        <f>'[1]Ставки и дюрация'!E18/1000</f>
        <v>42700000</v>
      </c>
      <c r="D7" s="39">
        <f t="shared" ref="D7:D10" si="0">C7-B7</f>
        <v>4400000</v>
      </c>
      <c r="E7" s="41">
        <v>42700000</v>
      </c>
      <c r="F7" s="16"/>
      <c r="G7" s="5"/>
      <c r="K7" s="4"/>
    </row>
    <row r="8" spans="1:12" ht="90" customHeight="1" x14ac:dyDescent="0.2">
      <c r="A8" s="45" t="s">
        <v>7</v>
      </c>
      <c r="B8" s="41">
        <f>'[1]Ставки и дюрация'!B25/1000</f>
        <v>16500000</v>
      </c>
      <c r="C8" s="41">
        <v>9957709.3000000007</v>
      </c>
      <c r="D8" s="39">
        <f t="shared" si="0"/>
        <v>-6542290.6999999993</v>
      </c>
      <c r="E8" s="41">
        <v>12690101.4</v>
      </c>
      <c r="F8" s="16"/>
      <c r="G8" s="5"/>
      <c r="K8" s="4"/>
    </row>
    <row r="9" spans="1:12" ht="96" customHeight="1" thickBot="1" x14ac:dyDescent="0.25">
      <c r="A9" s="46" t="s">
        <v>8</v>
      </c>
      <c r="B9" s="42">
        <f>'[1]Ставки и дюрация'!B26/1000</f>
        <v>267412.82</v>
      </c>
      <c r="C9" s="42">
        <v>209872.86</v>
      </c>
      <c r="D9" s="40">
        <f t="shared" si="0"/>
        <v>-57539.960000000021</v>
      </c>
      <c r="E9" s="42">
        <v>209872.8</v>
      </c>
      <c r="F9" s="17"/>
      <c r="G9" s="5"/>
      <c r="H9" s="71"/>
      <c r="I9" s="71"/>
      <c r="J9" s="6"/>
      <c r="K9" s="4"/>
      <c r="L9" s="7"/>
    </row>
    <row r="10" spans="1:12" s="9" customFormat="1" ht="90" customHeight="1" thickBot="1" x14ac:dyDescent="0.25">
      <c r="A10" s="47" t="s">
        <v>9</v>
      </c>
      <c r="B10" s="48">
        <f>SUM(B6:B9)</f>
        <v>76026497.783050001</v>
      </c>
      <c r="C10" s="48">
        <f>SUM(C6:C9)</f>
        <v>72824608.373050004</v>
      </c>
      <c r="D10" s="49">
        <f t="shared" si="0"/>
        <v>-3201889.4099999964</v>
      </c>
      <c r="E10" s="50">
        <f>SUM(E6:E9)</f>
        <v>75557000.400000006</v>
      </c>
      <c r="F10" s="18"/>
      <c r="G10" s="5"/>
      <c r="H10" s="72"/>
      <c r="I10" s="72"/>
      <c r="J10" s="8"/>
      <c r="K10" s="8"/>
      <c r="L10" s="8"/>
    </row>
    <row r="11" spans="1:12" s="9" customFormat="1" ht="3" hidden="1" customHeight="1" x14ac:dyDescent="0.2">
      <c r="A11" s="10"/>
      <c r="B11" s="11"/>
      <c r="C11" s="11"/>
      <c r="D11" s="19">
        <f t="shared" ref="D11" si="1">B11-C11</f>
        <v>0</v>
      </c>
      <c r="E11" s="11"/>
      <c r="F11" s="20"/>
      <c r="G11" s="5"/>
      <c r="H11" s="36"/>
      <c r="I11" s="36"/>
      <c r="J11" s="8"/>
      <c r="K11" s="8"/>
      <c r="L11" s="8"/>
    </row>
    <row r="12" spans="1:12" s="9" customFormat="1" ht="215.25" customHeight="1" x14ac:dyDescent="0.2">
      <c r="A12" s="73" t="s">
        <v>21</v>
      </c>
      <c r="B12" s="73"/>
      <c r="C12" s="73"/>
      <c r="D12" s="73"/>
      <c r="E12" s="73"/>
      <c r="F12" s="73"/>
      <c r="G12" s="73"/>
      <c r="H12" s="73"/>
      <c r="I12" s="73"/>
      <c r="J12" s="73"/>
      <c r="K12" s="8"/>
      <c r="L12" s="8"/>
    </row>
    <row r="13" spans="1:12" s="9" customFormat="1" ht="15.75" hidden="1" customHeight="1" x14ac:dyDescent="0.2">
      <c r="A13" s="10"/>
      <c r="B13" s="10"/>
      <c r="C13" s="10"/>
      <c r="D13" s="10"/>
      <c r="E13" s="10"/>
      <c r="F13" s="10"/>
      <c r="G13" s="5"/>
      <c r="H13" s="36"/>
      <c r="I13" s="36"/>
      <c r="J13" s="8"/>
      <c r="K13" s="8"/>
      <c r="L13" s="8"/>
    </row>
    <row r="14" spans="1:12" s="21" customFormat="1" ht="0.75" customHeight="1" x14ac:dyDescent="0.3">
      <c r="A14" s="74"/>
      <c r="B14" s="75"/>
      <c r="C14" s="75"/>
      <c r="D14" s="75"/>
      <c r="E14" s="75"/>
      <c r="F14" s="75"/>
      <c r="G14" s="75"/>
      <c r="H14" s="75"/>
    </row>
    <row r="15" spans="1:12" s="21" customFormat="1" ht="37.5" customHeight="1" x14ac:dyDescent="0.2">
      <c r="A15" s="76" t="s">
        <v>1</v>
      </c>
      <c r="B15" s="76"/>
      <c r="C15" s="76"/>
      <c r="D15" s="76"/>
      <c r="E15" s="76"/>
      <c r="F15" s="76"/>
      <c r="G15" s="76"/>
      <c r="H15" s="76"/>
      <c r="I15" s="76"/>
    </row>
    <row r="16" spans="1:12" s="22" customFormat="1" ht="48.75" customHeight="1" x14ac:dyDescent="0.2">
      <c r="A16" s="52"/>
      <c r="B16" s="52"/>
      <c r="C16" s="52"/>
      <c r="D16" s="52"/>
      <c r="E16" s="52"/>
      <c r="F16" s="52"/>
      <c r="G16" s="33"/>
      <c r="H16" s="33"/>
    </row>
    <row r="17" spans="1:10" s="22" customFormat="1" ht="49.5" customHeight="1" x14ac:dyDescent="0.25">
      <c r="A17" s="51"/>
      <c r="B17" s="51"/>
      <c r="C17" s="51"/>
      <c r="D17" s="51"/>
      <c r="E17" s="51"/>
      <c r="F17" s="51"/>
      <c r="G17" s="23"/>
      <c r="H17" s="23"/>
    </row>
    <row r="18" spans="1:10" s="22" customFormat="1" ht="49.5" customHeight="1" x14ac:dyDescent="0.25">
      <c r="A18" s="51"/>
      <c r="B18" s="51"/>
      <c r="C18" s="51"/>
      <c r="D18" s="51"/>
      <c r="E18" s="51"/>
      <c r="F18" s="51"/>
      <c r="G18" s="23"/>
      <c r="H18" s="23"/>
    </row>
    <row r="19" spans="1:10" s="22" customFormat="1" ht="49.5" customHeight="1" x14ac:dyDescent="0.25">
      <c r="A19" s="51"/>
      <c r="B19" s="51"/>
      <c r="C19" s="51"/>
      <c r="D19" s="51"/>
      <c r="E19" s="51"/>
      <c r="F19" s="51"/>
      <c r="G19" s="24"/>
      <c r="H19" s="24"/>
    </row>
    <row r="20" spans="1:10" s="22" customFormat="1" ht="49.5" hidden="1" customHeight="1" x14ac:dyDescent="0.25">
      <c r="A20" s="51"/>
      <c r="B20" s="51"/>
      <c r="C20" s="51"/>
      <c r="D20" s="51"/>
      <c r="E20" s="51"/>
      <c r="F20" s="37"/>
      <c r="G20" s="23"/>
      <c r="H20" s="23"/>
    </row>
    <row r="21" spans="1:10" s="22" customFormat="1" ht="49.5" customHeight="1" x14ac:dyDescent="0.25">
      <c r="A21" s="51"/>
      <c r="B21" s="51"/>
      <c r="C21" s="51"/>
      <c r="D21" s="51"/>
      <c r="E21" s="51"/>
      <c r="F21" s="51"/>
      <c r="G21" s="24"/>
      <c r="H21" s="24"/>
      <c r="I21" s="25"/>
      <c r="J21" s="25"/>
    </row>
    <row r="22" spans="1:10" hidden="1" x14ac:dyDescent="0.2">
      <c r="A22" s="35"/>
      <c r="B22" s="35"/>
      <c r="C22" s="35"/>
      <c r="D22" s="35"/>
      <c r="E22" s="35"/>
      <c r="F22" s="6"/>
      <c r="G22" s="12"/>
      <c r="H22" s="12"/>
    </row>
    <row r="23" spans="1:10" ht="36" customHeight="1" x14ac:dyDescent="0.2"/>
    <row r="25" spans="1:10" ht="18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54" spans="6:11" ht="3" customHeight="1" x14ac:dyDescent="0.2"/>
    <row r="55" spans="6:11" hidden="1" x14ac:dyDescent="0.2"/>
    <row r="58" spans="6:11" ht="18" x14ac:dyDescent="0.25">
      <c r="F58" s="14"/>
      <c r="G58" s="14"/>
      <c r="H58" s="14"/>
      <c r="I58" s="14"/>
      <c r="J58" s="14"/>
      <c r="K58" s="14"/>
    </row>
  </sheetData>
  <sheetProtection password="CE28" sheet="1" objects="1" scenarios="1" formatCells="0" formatColumns="0" formatRows="0" insertColumns="0" insertRows="0" insertHyperlinks="0" deleteColumns="0" deleteRows="0" sort="0" autoFilter="0" pivotTables="0"/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7" right="0" top="0" bottom="0" header="0" footer="0"/>
  <pageSetup paperSize="9" scale="34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H8" sqref="H8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78" t="s">
        <v>19</v>
      </c>
      <c r="B2" s="79"/>
      <c r="C2" s="79"/>
      <c r="D2" s="79"/>
      <c r="E2" s="79"/>
      <c r="F2" s="79"/>
      <c r="G2" s="79"/>
      <c r="H2" s="79"/>
    </row>
    <row r="3" spans="1:8" ht="24.75" customHeight="1" thickBot="1" x14ac:dyDescent="0.25">
      <c r="A3" s="10"/>
      <c r="B3" s="11"/>
      <c r="C3" s="11"/>
      <c r="D3" s="11"/>
      <c r="E3" s="11"/>
      <c r="F3" s="31"/>
      <c r="G3" s="9"/>
      <c r="H3" s="32"/>
    </row>
    <row r="4" spans="1:8" ht="59.25" customHeight="1" thickBot="1" x14ac:dyDescent="0.25">
      <c r="A4" s="80" t="s">
        <v>14</v>
      </c>
      <c r="B4" s="81"/>
      <c r="C4" s="81"/>
      <c r="D4" s="81"/>
      <c r="E4" s="81"/>
      <c r="F4" s="82"/>
      <c r="G4" s="30" t="s">
        <v>13</v>
      </c>
      <c r="H4" s="30" t="s">
        <v>12</v>
      </c>
    </row>
    <row r="5" spans="1:8" ht="80.25" customHeight="1" x14ac:dyDescent="0.2">
      <c r="A5" s="83" t="s">
        <v>22</v>
      </c>
      <c r="B5" s="84"/>
      <c r="C5" s="84"/>
      <c r="D5" s="84"/>
      <c r="E5" s="84"/>
      <c r="F5" s="84"/>
      <c r="G5" s="29">
        <f>[2]Свод!$D$13</f>
        <v>95533405.099999994</v>
      </c>
      <c r="H5" s="28">
        <f>'[1]Интернет л.1'!C10</f>
        <v>72824608.423050001</v>
      </c>
    </row>
    <row r="6" spans="1:8" ht="80.25" customHeight="1" x14ac:dyDescent="0.2">
      <c r="A6" s="85" t="s">
        <v>23</v>
      </c>
      <c r="B6" s="86"/>
      <c r="C6" s="86"/>
      <c r="D6" s="86"/>
      <c r="E6" s="86"/>
      <c r="F6" s="87"/>
      <c r="G6" s="29">
        <v>4641525.2</v>
      </c>
      <c r="H6" s="28">
        <f>4365151.24284</f>
        <v>4365151.2428400004</v>
      </c>
    </row>
    <row r="7" spans="1:8" ht="80.25" customHeight="1" x14ac:dyDescent="0.2">
      <c r="A7" s="85" t="s">
        <v>11</v>
      </c>
      <c r="B7" s="86"/>
      <c r="C7" s="86"/>
      <c r="D7" s="86"/>
      <c r="E7" s="86"/>
      <c r="F7" s="87"/>
      <c r="G7" s="29">
        <f>62</f>
        <v>62</v>
      </c>
      <c r="H7" s="28">
        <f>H5/128665714.8*100</f>
        <v>56.599855319849354</v>
      </c>
    </row>
    <row r="8" spans="1:8" ht="80.25" customHeight="1" thickBot="1" x14ac:dyDescent="0.25">
      <c r="A8" s="88" t="s">
        <v>10</v>
      </c>
      <c r="B8" s="89"/>
      <c r="C8" s="89"/>
      <c r="D8" s="89"/>
      <c r="E8" s="89"/>
      <c r="F8" s="89"/>
      <c r="G8" s="27">
        <v>46</v>
      </c>
      <c r="H8" s="26">
        <f>('Интернет лист 1'!C7+'Интернет лист 1'!C8)/128665714.8*100</f>
        <v>40.925983570566537</v>
      </c>
    </row>
    <row r="9" spans="1:8" ht="18" customHeight="1" x14ac:dyDescent="0.2"/>
    <row r="10" spans="1:8" ht="42.75" customHeight="1" x14ac:dyDescent="0.2">
      <c r="A10" s="77" t="s">
        <v>20</v>
      </c>
      <c r="B10" s="77"/>
      <c r="C10" s="77"/>
      <c r="D10" s="77"/>
      <c r="E10" s="77"/>
      <c r="F10" s="77"/>
      <c r="G10" s="77"/>
      <c r="H10" s="77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лист 1</vt:lpstr>
      <vt:lpstr>Интернет лист 2</vt:lpstr>
      <vt:lpstr>'Интернет 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Гришунькина Екатерина</cp:lastModifiedBy>
  <cp:lastPrinted>2018-12-04T12:45:09Z</cp:lastPrinted>
  <dcterms:created xsi:type="dcterms:W3CDTF">2018-07-05T14:50:24Z</dcterms:created>
  <dcterms:modified xsi:type="dcterms:W3CDTF">2018-12-05T08:59:01Z</dcterms:modified>
</cp:coreProperties>
</file>