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рестр'!$A$1:$AD$19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<sst xmlns="http://schemas.openxmlformats.org/spreadsheetml/2006/main" count="30" uniqueCount="29">
  <si>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</si>
  <si>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</si>
  <si>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</si>
  <si>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</si>
  <si>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</si>
  <si>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</si>
  <si>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</si>
  <si>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</si>
  <si>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</si>
  <si>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</si>
  <si>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</si>
  <si>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</si>
  <si>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</si>
  <si>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</si>
  <si>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</si>
  <si>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</si>
  <si>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</si>
  <si>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</si>
  <si>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</si>
  <si>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</si>
  <si>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</si>
  <si>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</si>
  <si>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</si>
  <si>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Март</t>
  </si>
  <si>
    <t>Май</t>
  </si>
  <si>
    <t>Июль</t>
  </si>
  <si>
    <t>Итог за 2024г.</t>
  </si>
  <si>
    <t>по состоянию на 01 апреля 2024 года</t>
  </si>
  <si>
    <t>Остаток долга 
по состоянию на 01.04.2024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</si>
</sst>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43" fontId="10" fillId="33" borderId="10" xfId="60" applyFont="1" applyFill="1" applyBorder="1" applyAlignment="1">
      <alignment horizontal="right" vertical="center"/>
    </xf>
    <xf numFmtId="0" fontId="12" fillId="33" borderId="0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4"/>
  <sheetViews>
    <sheetView showZeros="0" tabSelected="1" view="pageBreakPreview" zoomScale="50" zoomScaleNormal="85" zoomScaleSheetLayoutView="50" workbookViewId="0" topLeftCell="A13">
      <selection activeCell="C8" sqref="C8:C9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6" width="22.75390625" style="1" hidden="1" customWidth="1"/>
    <col min="7" max="7" width="30.125" style="1" customWidth="1"/>
    <col min="8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8" width="25.00390625" style="2" bestFit="1" customWidth="1"/>
    <col min="19" max="19" width="26.00390625" style="2" customWidth="1"/>
    <col min="20" max="20" width="23.75390625" style="2" customWidth="1"/>
    <col min="21" max="21" width="25.00390625" style="2" bestFit="1" customWidth="1"/>
    <col min="22" max="25" width="23.375" style="2" bestFit="1" customWidth="1"/>
    <col min="26" max="26" width="24.75390625" style="2" customWidth="1"/>
    <col min="27" max="27" width="23.25390625" style="2" customWidth="1"/>
    <col min="28" max="28" width="23.625" style="2" customWidth="1"/>
    <col min="29" max="30" width="25.25390625" style="2" customWidth="1"/>
    <col min="31" max="31" width="27.875" style="2" customWidth="1"/>
    <col min="32" max="16384" width="9.125" style="2" customWidth="1"/>
  </cols>
  <sheetData>
    <row r="1" spans="4:30" ht="8.25" customHeight="1">
      <c r="D1" s="11"/>
      <c r="E1" s="10"/>
      <c r="F1" s="33"/>
      <c r="G1" s="31"/>
      <c r="H1" s="33"/>
      <c r="I1" s="30"/>
      <c r="J1" s="33"/>
      <c r="K1" s="30"/>
      <c r="L1" s="30"/>
      <c r="M1" s="10"/>
      <c r="N1" s="10"/>
      <c r="O1" s="10"/>
      <c r="P1" s="10"/>
      <c r="Q1" s="4"/>
      <c r="R1" s="4"/>
      <c r="V1" s="47"/>
      <c r="W1" s="47"/>
      <c r="X1" s="47"/>
      <c r="Y1" s="47"/>
      <c r="Z1" s="47"/>
      <c r="AA1" s="47"/>
      <c r="AB1" s="47"/>
      <c r="AC1" s="47"/>
      <c r="AD1" s="47"/>
    </row>
    <row r="2" spans="1:30" ht="32.25" customHeight="1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4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47.25" customHeight="1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22:30" ht="70.5" customHeight="1">
      <c r="V5" s="1"/>
      <c r="W5" s="1"/>
      <c r="X5" s="1"/>
      <c r="Y5" s="1"/>
      <c r="Z5" s="1"/>
      <c r="AA5" s="1"/>
      <c r="AB5" s="1"/>
      <c r="AC5" s="29"/>
      <c r="AD5" s="29" t="s">
        <v>15</v>
      </c>
    </row>
    <row r="6" spans="1:30" ht="24.75" customHeight="1">
      <c r="A6" s="38" t="s">
        <v>5</v>
      </c>
      <c r="B6" s="36" t="s">
        <v>0</v>
      </c>
      <c r="C6" s="36" t="s">
        <v>28</v>
      </c>
      <c r="D6" s="36" t="s">
        <v>1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</row>
    <row r="7" spans="1:30" s="28" customFormat="1" ht="128.25" customHeight="1">
      <c r="A7" s="39"/>
      <c r="B7" s="49"/>
      <c r="C7" s="37"/>
      <c r="D7" s="3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1">
        <v>2025</v>
      </c>
      <c r="R7" s="41">
        <v>2026</v>
      </c>
      <c r="S7" s="41">
        <v>2027</v>
      </c>
      <c r="T7" s="41">
        <v>2028</v>
      </c>
      <c r="U7" s="41">
        <v>2029</v>
      </c>
      <c r="V7" s="41">
        <v>2030</v>
      </c>
      <c r="W7" s="41">
        <v>2031</v>
      </c>
      <c r="X7" s="41">
        <v>2032</v>
      </c>
      <c r="Y7" s="41">
        <v>2033</v>
      </c>
      <c r="Z7" s="41">
        <v>2034</v>
      </c>
      <c r="AA7" s="41">
        <v>2035</v>
      </c>
      <c r="AB7" s="41">
        <v>2036</v>
      </c>
      <c r="AC7" s="41">
        <v>2037</v>
      </c>
      <c r="AD7" s="41">
        <v>2038</v>
      </c>
    </row>
    <row r="8" spans="1:30" s="28" customFormat="1" ht="33.75" customHeight="1">
      <c r="A8" s="39"/>
      <c r="B8" s="49"/>
      <c r="C8" s="36" t="s">
        <v>2</v>
      </c>
      <c r="D8" s="36" t="s">
        <v>2</v>
      </c>
      <c r="E8" s="36" t="s">
        <v>19</v>
      </c>
      <c r="F8" s="36" t="s">
        <v>23</v>
      </c>
      <c r="G8" s="36" t="s">
        <v>22</v>
      </c>
      <c r="H8" s="36" t="s">
        <v>24</v>
      </c>
      <c r="I8" s="36" t="s">
        <v>20</v>
      </c>
      <c r="J8" s="36" t="s">
        <v>25</v>
      </c>
      <c r="K8" s="36" t="s">
        <v>21</v>
      </c>
      <c r="L8" s="36" t="s">
        <v>11</v>
      </c>
      <c r="M8" s="36" t="s">
        <v>12</v>
      </c>
      <c r="N8" s="36" t="s">
        <v>13</v>
      </c>
      <c r="O8" s="36" t="s">
        <v>14</v>
      </c>
      <c r="P8" s="36" t="s">
        <v>26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28" customFormat="1" ht="45.75" customHeight="1">
      <c r="A9" s="4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33.75" customHeight="1">
      <c r="A10" s="12">
        <v>1</v>
      </c>
      <c r="B10" s="27">
        <v>2</v>
      </c>
      <c r="C10" s="27">
        <v>3</v>
      </c>
      <c r="D10" s="27">
        <v>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1" ht="120.75" customHeight="1">
      <c r="A14" s="13"/>
      <c r="B14" s="15" t="s">
        <v>6</v>
      </c>
      <c r="C14" s="20">
        <f>SUM(P14:AD14)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3">
        <f aca="true" t="shared" si="0" ref="AE14:AE19">SUM(P14:AD14)-C14</f>
        <v>0</v>
      </c>
    </row>
    <row r="15" spans="1:31" s="9" customFormat="1" ht="80.25" customHeight="1">
      <c r="A15" s="14"/>
      <c r="B15" s="15" t="s">
        <v>4</v>
      </c>
      <c r="C15" s="24">
        <f>P15+Q15+R15+S15+T15+U15+V15+W15+X15+Y15+AD15+Z15+AA15+AB15+AC15</f>
        <v>34000000000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3000000000</v>
      </c>
      <c r="J15" s="24"/>
      <c r="K15" s="24">
        <v>3000000000</v>
      </c>
      <c r="L15" s="24"/>
      <c r="M15" s="24"/>
      <c r="N15" s="24"/>
      <c r="O15" s="24"/>
      <c r="P15" s="23">
        <f>SUM(E15:O15)</f>
        <v>8000000000</v>
      </c>
      <c r="Q15" s="24">
        <f>4000000000+3000000000+4500000000</f>
        <v>11500000000</v>
      </c>
      <c r="R15" s="24">
        <f>4000000000+3000000000</f>
        <v>7000000000</v>
      </c>
      <c r="S15" s="24">
        <v>7500000000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3">
        <f t="shared" si="0"/>
        <v>0</v>
      </c>
    </row>
    <row r="16" spans="1:31" ht="80.25" customHeight="1">
      <c r="A16" s="13"/>
      <c r="B16" s="15" t="s">
        <v>3</v>
      </c>
      <c r="C16" s="24">
        <f>P16+Q16+R16+S16+AD16+T16++U16+V16+W16+X16+Y16+Z16+AA16+AB16+AC16</f>
        <v>490571968.71</v>
      </c>
      <c r="D16" s="26">
        <f>'[1]БАНКОВСКИЕ КРЕДИТЫ'!G24</f>
        <v>0</v>
      </c>
      <c r="E16" s="24"/>
      <c r="F16" s="24"/>
      <c r="G16" s="24">
        <v>1477906</v>
      </c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12562201</v>
      </c>
      <c r="Q16" s="24">
        <v>15333274</v>
      </c>
      <c r="R16" s="24">
        <v>83957921</v>
      </c>
      <c r="S16" s="24"/>
      <c r="T16" s="24"/>
      <c r="U16" s="24"/>
      <c r="V16" s="24"/>
      <c r="W16" s="24">
        <v>300000000</v>
      </c>
      <c r="X16" s="24"/>
      <c r="Y16" s="24"/>
      <c r="Z16" s="24"/>
      <c r="AA16" s="24"/>
      <c r="AB16" s="24"/>
      <c r="AC16" s="24"/>
      <c r="AD16" s="24">
        <v>78718572.71</v>
      </c>
      <c r="AE16" s="32">
        <f t="shared" si="0"/>
        <v>0</v>
      </c>
    </row>
    <row r="17" spans="1:31" ht="77.25" customHeight="1">
      <c r="A17" s="13"/>
      <c r="B17" s="15" t="s">
        <v>16</v>
      </c>
      <c r="C17" s="24">
        <f>P17+Q17+R17+S17+T17+U17+V17+W17+X17+Y17+AD17+Z17+AA17+AB17+AC17</f>
        <v>104987610474.95996</v>
      </c>
      <c r="D17" s="26"/>
      <c r="E17" s="25"/>
      <c r="F17" s="25"/>
      <c r="G17" s="34">
        <v>212341754</v>
      </c>
      <c r="H17" s="25"/>
      <c r="I17" s="25"/>
      <c r="J17" s="25"/>
      <c r="K17" s="25"/>
      <c r="L17" s="25"/>
      <c r="M17" s="24"/>
      <c r="N17" s="24">
        <v>2944965400</v>
      </c>
      <c r="O17" s="24"/>
      <c r="P17" s="23">
        <f>SUM(E17:O17)</f>
        <v>3157307154</v>
      </c>
      <c r="Q17" s="24">
        <v>16653612969.55</v>
      </c>
      <c r="R17" s="24">
        <v>16653612969.55</v>
      </c>
      <c r="S17" s="24">
        <v>16653612969.55</v>
      </c>
      <c r="T17" s="24">
        <v>16653612969.57</v>
      </c>
      <c r="U17" s="24">
        <v>13787018327.93</v>
      </c>
      <c r="V17" s="24">
        <v>2595653077.93</v>
      </c>
      <c r="W17" s="24">
        <v>2595653077.93</v>
      </c>
      <c r="X17" s="24">
        <v>2595653077.93</v>
      </c>
      <c r="Y17" s="24">
        <v>2560107697.93</v>
      </c>
      <c r="Z17" s="24">
        <v>2560107697.98</v>
      </c>
      <c r="AA17" s="24">
        <v>2503862081.63</v>
      </c>
      <c r="AB17" s="24">
        <v>2503862081.61</v>
      </c>
      <c r="AC17" s="24">
        <v>2432433510.22</v>
      </c>
      <c r="AD17" s="24">
        <v>1081500811.65</v>
      </c>
      <c r="AE17" s="3">
        <f t="shared" si="0"/>
        <v>0</v>
      </c>
    </row>
    <row r="18" spans="1:31" ht="89.25" customHeight="1">
      <c r="A18" s="13"/>
      <c r="B18" s="15" t="s">
        <v>9</v>
      </c>
      <c r="C18" s="24">
        <f>P18+Q18+R18+S18+T18+U18+V18+W18+X18+Y18+AD18+Z18+AA18+AB18+AC18</f>
        <v>139478182443.66995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213819660</v>
      </c>
      <c r="H18" s="20">
        <f t="shared" si="1"/>
        <v>2000000000</v>
      </c>
      <c r="I18" s="20">
        <f t="shared" si="1"/>
        <v>3000000000</v>
      </c>
      <c r="J18" s="20">
        <f>SUM(J17,J16,J15,J14)</f>
        <v>3694765</v>
      </c>
      <c r="K18" s="20">
        <f t="shared" si="1"/>
        <v>3000000000</v>
      </c>
      <c r="L18" s="20">
        <f t="shared" si="1"/>
        <v>0</v>
      </c>
      <c r="M18" s="20">
        <f t="shared" si="1"/>
        <v>7389530</v>
      </c>
      <c r="N18" s="20">
        <f t="shared" si="1"/>
        <v>2944965400</v>
      </c>
      <c r="O18" s="20">
        <f t="shared" si="1"/>
        <v>0</v>
      </c>
      <c r="P18" s="23">
        <f>SUM(E18:O18)</f>
        <v>11169869355</v>
      </c>
      <c r="Q18" s="20">
        <f>SUM(Q17,Q16,Q15,Q14)</f>
        <v>28168946243.55</v>
      </c>
      <c r="R18" s="20">
        <f aca="true" t="shared" si="2" ref="R18:Y18">SUM(R17,R16,R15,R14)</f>
        <v>23737570890.55</v>
      </c>
      <c r="S18" s="20">
        <f t="shared" si="2"/>
        <v>24153612969.55</v>
      </c>
      <c r="T18" s="20">
        <f>SUM(T17,T16,T15,T14)</f>
        <v>16653612969.57</v>
      </c>
      <c r="U18" s="20">
        <f>SUM(U17,U16,U15,U14)</f>
        <v>13787018327.93</v>
      </c>
      <c r="V18" s="20">
        <f>SUM(V17,V16,V15,V14)</f>
        <v>2595653077.93</v>
      </c>
      <c r="W18" s="20">
        <f t="shared" si="2"/>
        <v>2895653077.93</v>
      </c>
      <c r="X18" s="20">
        <f t="shared" si="2"/>
        <v>2595653077.93</v>
      </c>
      <c r="Y18" s="20">
        <f t="shared" si="2"/>
        <v>2560107697.93</v>
      </c>
      <c r="Z18" s="20">
        <f>SUM(Z17,Z16,Z15,Z14)</f>
        <v>2560107697.98</v>
      </c>
      <c r="AA18" s="20">
        <f>SUM(AA17,AA16,AA15,AA14)</f>
        <v>2503862081.63</v>
      </c>
      <c r="AB18" s="20">
        <f>SUM(AB17,AB16,AB15,AB14)</f>
        <v>2503862081.61</v>
      </c>
      <c r="AC18" s="20">
        <f>SUM(AC17,AC16,AC15,AC14)</f>
        <v>2432433510.22</v>
      </c>
      <c r="AD18" s="20">
        <f>SUM(AD17,AD16,AD15,AD14)</f>
        <v>1160219384.3600001</v>
      </c>
      <c r="AE18" s="3">
        <f t="shared" si="0"/>
        <v>0</v>
      </c>
    </row>
    <row r="19" spans="1:31" ht="93.75" customHeight="1">
      <c r="A19" s="13"/>
      <c r="B19" s="15" t="s">
        <v>8</v>
      </c>
      <c r="C19" s="24">
        <f>P19+Q19+R19+S19+T19+U19+V19+W19+X19+Y19+AD19+Z19+AA19+AB19+AC19</f>
        <v>139478182443.66995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213819660</v>
      </c>
      <c r="H19" s="24">
        <f t="shared" si="3"/>
        <v>2000000000</v>
      </c>
      <c r="I19" s="24">
        <f t="shared" si="3"/>
        <v>3000000000</v>
      </c>
      <c r="J19" s="24">
        <f t="shared" si="3"/>
        <v>3694765</v>
      </c>
      <c r="K19" s="24">
        <f t="shared" si="3"/>
        <v>3000000000</v>
      </c>
      <c r="L19" s="24">
        <f t="shared" si="3"/>
        <v>0</v>
      </c>
      <c r="M19" s="24">
        <f t="shared" si="3"/>
        <v>7389530</v>
      </c>
      <c r="N19" s="24">
        <f>N12+N18</f>
        <v>2944965400</v>
      </c>
      <c r="O19" s="24">
        <f>O12+O18</f>
        <v>0</v>
      </c>
      <c r="P19" s="24">
        <f>P12+P18</f>
        <v>11169869355</v>
      </c>
      <c r="Q19" s="24">
        <f aca="true" t="shared" si="4" ref="Q19:AD19">Q18+Q12</f>
        <v>28168946243.55</v>
      </c>
      <c r="R19" s="24">
        <f t="shared" si="4"/>
        <v>23737570890.55</v>
      </c>
      <c r="S19" s="24">
        <f t="shared" si="4"/>
        <v>24153612969.55</v>
      </c>
      <c r="T19" s="24">
        <f t="shared" si="4"/>
        <v>16653612969.57</v>
      </c>
      <c r="U19" s="24">
        <f t="shared" si="4"/>
        <v>13787018327.93</v>
      </c>
      <c r="V19" s="24">
        <f t="shared" si="4"/>
        <v>2595653077.93</v>
      </c>
      <c r="W19" s="24">
        <f t="shared" si="4"/>
        <v>2895653077.93</v>
      </c>
      <c r="X19" s="24">
        <f t="shared" si="4"/>
        <v>2595653077.93</v>
      </c>
      <c r="Y19" s="24">
        <f t="shared" si="4"/>
        <v>2560107697.93</v>
      </c>
      <c r="Z19" s="24">
        <f>Z18+Z12</f>
        <v>2560107697.98</v>
      </c>
      <c r="AA19" s="24">
        <f>AA18+AA12</f>
        <v>2503862081.63</v>
      </c>
      <c r="AB19" s="24">
        <f>AB18+AB12</f>
        <v>2503862081.61</v>
      </c>
      <c r="AC19" s="24">
        <f>AC18+AC12</f>
        <v>2432433510.22</v>
      </c>
      <c r="AD19" s="24">
        <f t="shared" si="4"/>
        <v>1160219384.3600001</v>
      </c>
      <c r="AE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B6:B9"/>
    <mergeCell ref="C6:C7"/>
    <mergeCell ref="E10:AD10"/>
    <mergeCell ref="I8:I9"/>
    <mergeCell ref="U7:U9"/>
    <mergeCell ref="Z7:Z9"/>
    <mergeCell ref="AA7:AA9"/>
    <mergeCell ref="E8:E9"/>
    <mergeCell ref="W7:W9"/>
    <mergeCell ref="O8:O9"/>
    <mergeCell ref="AB7:AB9"/>
    <mergeCell ref="G8:G9"/>
    <mergeCell ref="Y7:Y9"/>
    <mergeCell ref="Q7:Q9"/>
    <mergeCell ref="T7:T9"/>
    <mergeCell ref="L8:L9"/>
    <mergeCell ref="K8:K9"/>
    <mergeCell ref="P8:P9"/>
    <mergeCell ref="D6:D7"/>
    <mergeCell ref="E6:AD6"/>
    <mergeCell ref="H8:H9"/>
    <mergeCell ref="V1:AD1"/>
    <mergeCell ref="X7:X9"/>
    <mergeCell ref="V7:V9"/>
    <mergeCell ref="AD7:AD9"/>
    <mergeCell ref="R7:R9"/>
    <mergeCell ref="F8:F9"/>
    <mergeCell ref="A2:AD3"/>
    <mergeCell ref="A4:AD4"/>
    <mergeCell ref="C8:C9"/>
    <mergeCell ref="A6:A9"/>
    <mergeCell ref="J8:J9"/>
    <mergeCell ref="AC7:AC9"/>
    <mergeCell ref="S7:S9"/>
    <mergeCell ref="E7:P7"/>
    <mergeCell ref="M8:M9"/>
    <mergeCell ref="N8:N9"/>
    <mergeCell ref="D8:D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2024-02-07T07:37:46Z</cp:lastPrinted>
  <dcterms:created xsi:type="dcterms:W3CDTF">2005-09-06T12:40:19Z</dcterms:created>
  <dcterms:modified xsi:type="dcterms:W3CDTF">2024-04-08T09:03:15Z</dcterms:modified>
  <cp:category/>
  <cp:version/>
  <cp:contentType/>
  <cp:contentStatus/>
</cp:coreProperties>
</file>